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imeire.silva\Desktop\pla cot 1304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revisado'!$A$1:$J$55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30" l="1"/>
  <c r="F54" i="30"/>
  <c r="F53" i="30"/>
  <c r="J51" i="30"/>
  <c r="C51" i="30"/>
  <c r="H29" i="30"/>
  <c r="C29" i="30"/>
  <c r="I21" i="30"/>
  <c r="I22" i="30"/>
  <c r="E22" i="30"/>
  <c r="E21" i="30"/>
  <c r="C35" i="30" l="1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34" i="30"/>
  <c r="C28" i="30"/>
  <c r="G6" i="30"/>
  <c r="I36" i="30" s="1"/>
  <c r="G7" i="30"/>
  <c r="I7" i="30" s="1"/>
  <c r="J37" i="30" s="1"/>
  <c r="G8" i="30"/>
  <c r="I8" i="30" s="1"/>
  <c r="J38" i="30" s="1"/>
  <c r="G9" i="30"/>
  <c r="I9" i="30" s="1"/>
  <c r="J39" i="30" s="1"/>
  <c r="G10" i="30"/>
  <c r="I40" i="30" s="1"/>
  <c r="G11" i="30"/>
  <c r="I11" i="30" s="1"/>
  <c r="J41" i="30" s="1"/>
  <c r="G12" i="30"/>
  <c r="I12" i="30" s="1"/>
  <c r="J42" i="30" s="1"/>
  <c r="G13" i="30"/>
  <c r="I13" i="30" s="1"/>
  <c r="J43" i="30" s="1"/>
  <c r="G14" i="30"/>
  <c r="I44" i="30" s="1"/>
  <c r="G15" i="30"/>
  <c r="I15" i="30" s="1"/>
  <c r="J45" i="30" s="1"/>
  <c r="G16" i="30"/>
  <c r="I16" i="30" s="1"/>
  <c r="J46" i="30" s="1"/>
  <c r="G17" i="30"/>
  <c r="I17" i="30" s="1"/>
  <c r="J47" i="30" s="1"/>
  <c r="G18" i="30"/>
  <c r="I48" i="30" s="1"/>
  <c r="G19" i="30"/>
  <c r="I49" i="30" s="1"/>
  <c r="G20" i="30"/>
  <c r="I20" i="30" s="1"/>
  <c r="J50" i="30" s="1"/>
  <c r="G4" i="30"/>
  <c r="I4" i="30" s="1"/>
  <c r="J34" i="30" s="1"/>
  <c r="I6" i="30"/>
  <c r="J36" i="30" s="1"/>
  <c r="I47" i="30" l="1"/>
  <c r="I14" i="30"/>
  <c r="J44" i="30" s="1"/>
  <c r="I10" i="30"/>
  <c r="J40" i="30" s="1"/>
  <c r="I42" i="30"/>
  <c r="I34" i="30"/>
  <c r="I50" i="30"/>
  <c r="I46" i="30"/>
  <c r="I45" i="30"/>
  <c r="I43" i="30"/>
  <c r="I41" i="30"/>
  <c r="I39" i="30"/>
  <c r="I38" i="30"/>
  <c r="I37" i="30"/>
  <c r="C27" i="30"/>
  <c r="C26" i="30"/>
  <c r="I19" i="30" l="1"/>
  <c r="J49" i="30" s="1"/>
  <c r="I18" i="30" l="1"/>
  <c r="J48" i="30" s="1"/>
  <c r="F51" i="30" l="1"/>
  <c r="H27" i="30" l="1"/>
  <c r="H26" i="30"/>
  <c r="H28" i="30"/>
  <c r="F38" i="30" l="1"/>
  <c r="G38" i="30" s="1"/>
  <c r="F42" i="30"/>
  <c r="G42" i="30" s="1"/>
  <c r="F46" i="30"/>
  <c r="G46" i="30" s="1"/>
  <c r="F50" i="30"/>
  <c r="G50" i="30" s="1"/>
  <c r="F39" i="30"/>
  <c r="F43" i="30"/>
  <c r="F47" i="30"/>
  <c r="F36" i="30"/>
  <c r="G36" i="30" s="1"/>
  <c r="F40" i="30"/>
  <c r="G40" i="30" s="1"/>
  <c r="F44" i="30"/>
  <c r="G44" i="30" s="1"/>
  <c r="F48" i="30"/>
  <c r="G48" i="30" s="1"/>
  <c r="F34" i="30"/>
  <c r="G34" i="30" s="1"/>
  <c r="F37" i="30"/>
  <c r="G37" i="30" s="1"/>
  <c r="F41" i="30"/>
  <c r="G41" i="30" s="1"/>
  <c r="F45" i="30"/>
  <c r="G45" i="30" s="1"/>
  <c r="F49" i="30"/>
  <c r="G49" i="30" s="1"/>
  <c r="C20" i="27"/>
  <c r="H44" i="30" l="1"/>
  <c r="H37" i="30"/>
  <c r="H49" i="30"/>
  <c r="H40" i="30"/>
  <c r="H43" i="30"/>
  <c r="G43" i="30"/>
  <c r="H45" i="30"/>
  <c r="H39" i="30"/>
  <c r="G39" i="30"/>
  <c r="H34" i="30"/>
  <c r="H46" i="30"/>
  <c r="H50" i="30"/>
  <c r="H41" i="30"/>
  <c r="H36" i="30"/>
  <c r="H47" i="30"/>
  <c r="G47" i="30"/>
  <c r="H48" i="30"/>
  <c r="H38" i="30"/>
  <c r="H42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4" i="30" l="1"/>
  <c r="E34" i="30" s="1"/>
  <c r="D40" i="30"/>
  <c r="E40" i="30" s="1"/>
  <c r="D39" i="30"/>
  <c r="E39" i="30" s="1"/>
  <c r="D44" i="30"/>
  <c r="E44" i="30" s="1"/>
  <c r="D43" i="30"/>
  <c r="E43" i="30" s="1"/>
  <c r="D50" i="30"/>
  <c r="E50" i="30" s="1"/>
  <c r="D47" i="30"/>
  <c r="E47" i="30" s="1"/>
  <c r="D38" i="30"/>
  <c r="E38" i="30" s="1"/>
  <c r="D36" i="30"/>
  <c r="E36" i="30" s="1"/>
  <c r="D48" i="30"/>
  <c r="E48" i="30" s="1"/>
  <c r="D46" i="30"/>
  <c r="E46" i="30" s="1"/>
  <c r="D49" i="30"/>
  <c r="E49" i="30" s="1"/>
  <c r="D37" i="30"/>
  <c r="E37" i="30" s="1"/>
  <c r="D45" i="30"/>
  <c r="E45" i="30" s="1"/>
  <c r="D42" i="30"/>
  <c r="E42" i="30" s="1"/>
  <c r="D41" i="30"/>
  <c r="E41" i="30" s="1"/>
  <c r="E51" i="30" l="1"/>
  <c r="B27" i="30"/>
  <c r="B28" i="30" l="1"/>
  <c r="B26" i="30"/>
  <c r="B29" i="30" l="1"/>
  <c r="G29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<sst xmlns="http://schemas.openxmlformats.org/spreadsheetml/2006/main" count="1531" uniqueCount="287">
  <si>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</si>
  <si>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</si>
  <si>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</si>
  <si>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</si>
  <si>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</si>
  <si>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</si>
  <si>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</si>
  <si>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</si>
  <si>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</si>
  <si>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</si>
  <si>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</si>
  <si>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</si>
  <si>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</si>
  <si>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</si>
  <si>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</si>
  <si>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</si>
  <si>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</si>
  <si>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</si>
  <si>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</si>
  <si>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</si>
  <si>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</si>
  <si>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</si>
  <si>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</si>
  <si>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</si>
  <si>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</si>
  <si>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</si>
  <si>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</si>
  <si>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</si>
  <si>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</si>
  <si>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</si>
  <si>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</si>
  <si>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</si>
  <si>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</si>
  <si>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</si>
  <si>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</si>
  <si>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</si>
  <si>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</si>
  <si>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</si>
  <si>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</si>
  <si>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</si>
  <si>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</si>
  <si>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</si>
  <si>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</si>
  <si>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</si>
  <si>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</si>
  <si>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</si>
  <si>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</si>
  <si>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</si>
  <si>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</si>
  <si>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</si>
  <si>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</si>
  <si>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</si>
  <si>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</si>
  <si>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</si>
  <si>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</si>
  <si>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</si>
  <si>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</si>
  <si>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</si>
  <si>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</si>
  <si>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</si>
  <si>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</si>
  <si>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</si>
  <si>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</si>
  <si>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</si>
  <si>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</si>
  <si>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</si>
  <si>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</si>
  <si>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</si>
  <si>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</si>
  <si>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</si>
  <si>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</si>
  <si>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</si>
  <si>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</si>
  <si>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</si>
  <si>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</si>
  <si>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</si>
  <si>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</si>
  <si>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</si>
  <si>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</si>
  <si>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</si>
  <si>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</si>
  <si>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</si>
  <si>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</si>
  <si>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</si>
  <si>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</si>
  <si>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</si>
  <si>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</si>
  <si>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</si>
  <si>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</si>
  <si>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</si>
  <si>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</si>
  <si>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</si>
  <si>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</si>
  <si>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</si>
  <si>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</si>
  <si>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</si>
  <si>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</si>
  <si>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</si>
  <si>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</si>
  <si>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</si>
  <si>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</si>
  <si>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</si>
  <si>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</si>
  <si>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</si>
  <si>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</si>
  <si>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</si>
  <si>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</si>
  <si>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</si>
  <si>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</si>
  <si>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</si>
  <si>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</si>
  <si>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</si>
  <si>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</si>
  <si>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</si>
  <si>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</si>
  <si>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</si>
  <si>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</si>
  <si>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</si>
  <si>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</si>
  <si>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</si>
  <si>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</si>
  <si>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</si>
  <si>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</si>
  <si>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</si>
  <si>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</si>
  <si>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</si>
  <si>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</si>
  <si>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</si>
  <si>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</si>
  <si>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</si>
  <si>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</si>
  <si>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</si>
  <si>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</si>
  <si>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</si>
  <si>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</si>
  <si>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</si>
  <si>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</si>
  <si>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</si>
  <si>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</si>
  <si>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</si>
  <si>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</si>
  <si>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</si>
  <si>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</si>
  <si>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</si>
  <si>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</si>
  <si>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</si>
  <si>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</si>
  <si>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</si>
  <si>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</si>
  <si>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</si>
  <si>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</si>
  <si>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</si>
  <si>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</si>
  <si>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</si>
  <si>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</si>
  <si>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</si>
  <si>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</si>
  <si>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</si>
  <si>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</si>
  <si>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</si>
  <si>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</si>
  <si>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</si>
  <si>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</si>
  <si>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</si>
  <si>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</si>
  <si>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</si>
  <si>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</si>
  <si>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</si>
  <si>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</si>
  <si>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</si>
  <si>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</si>
  <si>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</si>
  <si>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</si>
  <si>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</si>
  <si>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</si>
  <si>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</si>
  <si>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</si>
  <si>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</si>
  <si>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</si>
  <si>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</si>
  <si>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</si>
  <si>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</si>
  <si>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</si>
  <si>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</si>
  <si>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</si>
  <si>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</si>
  <si>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</si>
  <si>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</si>
  <si>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</si>
  <si>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</si>
  <si>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</si>
  <si>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</si>
  <si>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</si>
  <si>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</si>
  <si>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</si>
  <si>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</si>
  <si>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</si>
  <si>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</si>
  <si>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</si>
  <si>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</si>
  <si>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</si>
  <si>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</si>
  <si>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</si>
  <si>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</si>
  <si>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</si>
  <si>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</si>
  <si>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</si>
  <si>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</si>
  <si>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</si>
  <si>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</si>
  <si>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</si>
  <si>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</si>
  <si>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</si>
  <si>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</si>
  <si>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</si>
  <si>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</si>
  <si>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</si>
  <si>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</si>
  <si>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</si>
  <si>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</si>
  <si>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</si>
  <si>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</si>
  <si>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</si>
  <si>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</si>
  <si>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</si>
  <si>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</si>
  <si>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</si>
  <si>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</si>
  <si>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</si>
  <si>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</si>
  <si>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</si>
  <si>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</si>
  <si>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</si>
  <si>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</si>
  <si>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</si>
  <si>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</si>
  <si>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</si>
  <si>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</si>
  <si>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</si>
  <si>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</si>
  <si>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</si>
  <si>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</si>
  <si>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</si>
  <si>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</si>
  <si>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</si>
  <si>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</si>
  <si>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</si>
  <si>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</si>
  <si>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</si>
  <si>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</si>
  <si>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</si>
  <si>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</si>
  <si>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</si>
  <si>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</si>
  <si>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</si>
  <si>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</si>
  <si>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</si>
  <si>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</si>
  <si>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</si>
  <si>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</si>
  <si>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</si>
  <si>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</si>
  <si>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</si>
  <si>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</si>
  <si>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</si>
  <si>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</si>
  <si>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</si>
  <si>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</si>
  <si>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</si>
  <si>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</si>
  <si>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</si>
  <si>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</si>
  <si>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</si>
  <si>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</si>
  <si>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</si>
  <si>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</si>
  <si>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</si>
  <si>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N° ESTIMADO MENSAL</t>
  </si>
  <si>
    <t>EXAMES RX</t>
  </si>
  <si>
    <t>LOTE 6 - RADIOLOGIA</t>
  </si>
  <si>
    <t>Valor Unitário (Bruto)</t>
  </si>
  <si>
    <t>VALOR ANUAL</t>
  </si>
  <si>
    <t>ANUAL</t>
  </si>
  <si>
    <t xml:space="preserve">MÉDICO COORDENAÇÃO RADIOLOGIA </t>
  </si>
  <si>
    <t xml:space="preserve">EXAMES TOMOGRAFIA COMPUTADORIZADA </t>
  </si>
  <si>
    <t xml:space="preserve">EXAMES ULTRASSONOGRAFIA </t>
  </si>
  <si>
    <t xml:space="preserve">EXAMES ECOCARDIOGRAMA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</si>
</sst>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7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49" fontId="62" fillId="0" borderId="2" xfId="0" applyNumberFormat="1" applyFont="1" applyBorder="1" applyAlignment="1">
      <alignment horizontal="center" vertical="center"/>
    </xf>
    <xf numFmtId="49" fontId="62" fillId="0" borderId="25" xfId="0" applyNumberFormat="1" applyFont="1" applyBorder="1" applyAlignment="1">
      <alignment horizontal="center" vertical="center"/>
    </xf>
    <xf numFmtId="49" fontId="62" fillId="0" borderId="24" xfId="0" applyNumberFormat="1" applyFont="1" applyBorder="1" applyAlignment="1">
      <alignment horizontal="center" vertical="center"/>
    </xf>
    <xf numFmtId="49" fontId="62" fillId="0" borderId="2" xfId="1" applyNumberFormat="1" applyFont="1" applyFill="1" applyBorder="1" applyAlignment="1" applyProtection="1">
      <alignment horizontal="center" vertical="center" wrapText="1"/>
    </xf>
    <xf numFmtId="49" fontId="62" fillId="0" borderId="25" xfId="1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left" vertical="center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0" borderId="3" xfId="1" applyNumberFormat="1" applyFont="1" applyFill="1" applyBorder="1" applyAlignment="1" applyProtection="1">
      <alignment horizontal="center" vertical="center" wrapText="1"/>
    </xf>
    <xf numFmtId="0" fontId="59" fillId="0" borderId="4" xfId="1" applyNumberFormat="1" applyFont="1" applyFill="1" applyBorder="1" applyAlignment="1" applyProtection="1">
      <alignment horizontal="center" vertical="center" wrapText="1"/>
    </xf>
    <xf numFmtId="164" fontId="59" fillId="0" borderId="3" xfId="1" applyFont="1" applyFill="1" applyBorder="1" applyAlignment="1" applyProtection="1">
      <alignment horizontal="center" vertical="center" wrapText="1"/>
    </xf>
    <xf numFmtId="164" fontId="59" fillId="0" borderId="41" xfId="1" applyFont="1" applyFill="1" applyBorder="1" applyAlignment="1" applyProtection="1">
      <alignment horizontal="center" vertical="center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59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0" borderId="24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93" t="s">
        <v>0</v>
      </c>
      <c r="B1" s="693"/>
      <c r="C1" s="693"/>
      <c r="D1" s="693"/>
      <c r="E1" s="693"/>
      <c r="F1" s="693"/>
      <c r="G1" s="693"/>
    </row>
    <row r="2" spans="1:12" s="4" customFormat="1" ht="21.75" customHeight="1" x14ac:dyDescent="0.25">
      <c r="A2" s="694" t="s">
        <v>1</v>
      </c>
      <c r="B2" s="694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5" t="s">
        <v>7</v>
      </c>
      <c r="B3" s="695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5"/>
      <c r="B4" s="695"/>
      <c r="C4" s="6"/>
      <c r="D4" s="6"/>
      <c r="E4" s="6"/>
      <c r="F4" s="6"/>
      <c r="G4" s="6"/>
    </row>
    <row r="5" spans="1:12" ht="12" customHeight="1" x14ac:dyDescent="0.25">
      <c r="A5" s="695" t="s">
        <v>8</v>
      </c>
      <c r="B5" s="695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91" t="s">
        <v>22</v>
      </c>
      <c r="B20" s="691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91" t="s">
        <v>23</v>
      </c>
      <c r="B21" s="691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92" t="s">
        <v>24</v>
      </c>
      <c r="B22" s="692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92" t="s">
        <v>26</v>
      </c>
      <c r="B23" s="692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93" t="s">
        <v>158</v>
      </c>
      <c r="B1" s="693"/>
      <c r="C1" s="693"/>
      <c r="D1" s="693"/>
      <c r="E1" s="693"/>
      <c r="F1" s="693"/>
      <c r="G1" s="693"/>
      <c r="H1" s="693"/>
    </row>
    <row r="2" spans="1:13" s="33" customFormat="1" ht="18" customHeight="1" x14ac:dyDescent="0.25">
      <c r="A2" s="696" t="s">
        <v>28</v>
      </c>
      <c r="B2" s="696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8" t="s">
        <v>37</v>
      </c>
      <c r="B7" s="698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9" t="s">
        <v>8</v>
      </c>
      <c r="B14" s="699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8" t="s">
        <v>52</v>
      </c>
      <c r="B20" s="698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701"/>
      <c r="B22" s="701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9" t="s">
        <v>8</v>
      </c>
      <c r="B23" s="699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702" t="s">
        <v>58</v>
      </c>
      <c r="B39" s="702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703" t="s">
        <v>59</v>
      </c>
      <c r="B40" s="703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703" t="s">
        <v>60</v>
      </c>
      <c r="B41" s="703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700" t="s">
        <v>24</v>
      </c>
      <c r="B42" s="700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700" t="s">
        <v>26</v>
      </c>
      <c r="B43" s="700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700" t="s">
        <v>27</v>
      </c>
      <c r="B44" s="700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4" t="s">
        <v>0</v>
      </c>
      <c r="B1" s="704"/>
      <c r="C1" s="704"/>
      <c r="D1" s="704"/>
      <c r="E1" s="704"/>
      <c r="F1" s="704"/>
    </row>
    <row r="2" spans="1:11" s="33" customFormat="1" ht="32.2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8" t="s">
        <v>37</v>
      </c>
      <c r="B7" s="698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8" t="s">
        <v>43</v>
      </c>
      <c r="B14" s="698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8" t="s">
        <v>48</v>
      </c>
      <c r="B22" s="698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8" t="s">
        <v>52</v>
      </c>
      <c r="B28" s="698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9" t="s">
        <v>148</v>
      </c>
      <c r="B30" s="699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701"/>
      <c r="B31" s="701"/>
      <c r="C31" s="49"/>
      <c r="D31" s="50"/>
      <c r="E31" s="51"/>
      <c r="F31" s="36"/>
      <c r="G31" s="36"/>
    </row>
    <row r="32" spans="1:11" ht="11.1" customHeight="1" x14ac:dyDescent="0.25">
      <c r="A32" s="699"/>
      <c r="B32" s="699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702" t="s">
        <v>58</v>
      </c>
      <c r="B48" s="702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3" t="s">
        <v>59</v>
      </c>
      <c r="B49" s="703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3" t="s">
        <v>60</v>
      </c>
      <c r="B50" s="703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00" t="s">
        <v>24</v>
      </c>
      <c r="B51" s="700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700" t="s">
        <v>26</v>
      </c>
      <c r="B52" s="700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700" t="s">
        <v>27</v>
      </c>
      <c r="B53" s="700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3" t="s">
        <v>149</v>
      </c>
      <c r="B1" s="693"/>
      <c r="C1" s="693"/>
      <c r="D1" s="693"/>
      <c r="E1" s="693"/>
      <c r="F1" s="693"/>
    </row>
    <row r="2" spans="1:11" s="33" customFormat="1" ht="32.2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8" t="s">
        <v>37</v>
      </c>
      <c r="B7" s="698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8" t="s">
        <v>43</v>
      </c>
      <c r="B14" s="698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8" t="s">
        <v>48</v>
      </c>
      <c r="B22" s="698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8" t="s">
        <v>52</v>
      </c>
      <c r="B28" s="698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5" t="s">
        <v>53</v>
      </c>
      <c r="B30" s="706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701"/>
      <c r="B31" s="701"/>
      <c r="C31" s="49"/>
      <c r="D31" s="50"/>
      <c r="E31" s="51"/>
      <c r="F31" s="36"/>
      <c r="G31" s="77"/>
    </row>
    <row r="32" spans="1:11" ht="14.1" customHeight="1" x14ac:dyDescent="0.25">
      <c r="A32" s="699" t="s">
        <v>8</v>
      </c>
      <c r="B32" s="699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702" t="s">
        <v>58</v>
      </c>
      <c r="B48" s="702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3" t="s">
        <v>59</v>
      </c>
      <c r="B49" s="703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3" t="s">
        <v>60</v>
      </c>
      <c r="B50" s="703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00" t="s">
        <v>24</v>
      </c>
      <c r="B51" s="700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700" t="s">
        <v>26</v>
      </c>
      <c r="B52" s="700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700" t="s">
        <v>27</v>
      </c>
      <c r="B53" s="700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3" t="s">
        <v>150</v>
      </c>
      <c r="B1" s="693"/>
      <c r="C1" s="693"/>
      <c r="D1" s="693"/>
      <c r="E1" s="693"/>
      <c r="F1" s="693"/>
    </row>
    <row r="2" spans="1:11" s="33" customFormat="1" ht="25.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8" t="s">
        <v>43</v>
      </c>
      <c r="B8" s="698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8" t="s">
        <v>48</v>
      </c>
      <c r="B13" s="698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8" t="s">
        <v>52</v>
      </c>
      <c r="B19" s="698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9" t="s">
        <v>148</v>
      </c>
      <c r="B21" s="699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701"/>
      <c r="B22" s="701"/>
      <c r="C22" s="49"/>
      <c r="D22" s="50"/>
      <c r="E22" s="51"/>
      <c r="F22" s="36"/>
      <c r="G22" s="77"/>
    </row>
    <row r="23" spans="1:11" ht="14.1" customHeight="1" x14ac:dyDescent="0.25">
      <c r="A23" s="699" t="s">
        <v>8</v>
      </c>
      <c r="B23" s="699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702" t="s">
        <v>58</v>
      </c>
      <c r="B39" s="702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703" t="s">
        <v>59</v>
      </c>
      <c r="B40" s="703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703" t="s">
        <v>60</v>
      </c>
      <c r="B41" s="703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700" t="s">
        <v>24</v>
      </c>
      <c r="B42" s="70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700" t="s">
        <v>26</v>
      </c>
      <c r="B43" s="700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700" t="s">
        <v>27</v>
      </c>
      <c r="B44" s="700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3" t="s">
        <v>152</v>
      </c>
      <c r="B1" s="693"/>
      <c r="C1" s="693"/>
      <c r="D1" s="693"/>
      <c r="E1" s="693"/>
      <c r="F1" s="693"/>
    </row>
    <row r="2" spans="1:11" s="33" customFormat="1" ht="27.7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8" t="s">
        <v>43</v>
      </c>
      <c r="B8" s="698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8" t="s">
        <v>48</v>
      </c>
      <c r="B13" s="698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8" t="s">
        <v>52</v>
      </c>
      <c r="B19" s="698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7" t="s">
        <v>148</v>
      </c>
      <c r="B21" s="708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701"/>
      <c r="B22" s="701"/>
      <c r="C22" s="49"/>
      <c r="D22" s="50"/>
      <c r="E22" s="51"/>
      <c r="F22" s="36"/>
      <c r="G22" s="77"/>
    </row>
    <row r="23" spans="1:11" ht="14.1" hidden="1" customHeight="1" x14ac:dyDescent="0.25">
      <c r="A23" s="699" t="s">
        <v>8</v>
      </c>
      <c r="B23" s="699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702" t="s">
        <v>58</v>
      </c>
      <c r="B39" s="702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3" t="s">
        <v>59</v>
      </c>
      <c r="B40" s="703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3" t="s">
        <v>60</v>
      </c>
      <c r="B41" s="703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700" t="s">
        <v>24</v>
      </c>
      <c r="B42" s="70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700" t="s">
        <v>26</v>
      </c>
      <c r="B43" s="700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700" t="s">
        <v>27</v>
      </c>
      <c r="B44" s="700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3" t="s">
        <v>61</v>
      </c>
      <c r="B1" s="693"/>
      <c r="C1" s="693"/>
      <c r="D1" s="693"/>
      <c r="E1" s="693"/>
      <c r="F1" s="693"/>
    </row>
    <row r="2" spans="1:11" s="33" customFormat="1" ht="26.2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8" t="s">
        <v>43</v>
      </c>
      <c r="B8" s="698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8" t="s">
        <v>48</v>
      </c>
      <c r="B13" s="698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8" t="s">
        <v>52</v>
      </c>
      <c r="B19" s="698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9" t="s">
        <v>148</v>
      </c>
      <c r="B21" s="699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701"/>
      <c r="B22" s="701"/>
      <c r="C22" s="49"/>
      <c r="D22" s="50"/>
      <c r="E22" s="51"/>
      <c r="F22" s="36"/>
      <c r="G22" s="77"/>
    </row>
    <row r="23" spans="1:11" ht="14.1" customHeight="1" x14ac:dyDescent="0.25">
      <c r="A23" s="699" t="s">
        <v>8</v>
      </c>
      <c r="B23" s="699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702" t="s">
        <v>58</v>
      </c>
      <c r="B39" s="702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3" t="s">
        <v>59</v>
      </c>
      <c r="B40" s="703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3" t="s">
        <v>60</v>
      </c>
      <c r="B41" s="703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700" t="s">
        <v>24</v>
      </c>
      <c r="B42" s="70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700" t="s">
        <v>26</v>
      </c>
      <c r="B43" s="700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700" t="s">
        <v>27</v>
      </c>
      <c r="B44" s="700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9" t="s">
        <v>62</v>
      </c>
      <c r="B1" s="709"/>
      <c r="C1" s="709"/>
      <c r="D1" s="709"/>
      <c r="E1" s="709"/>
      <c r="F1" s="709"/>
      <c r="G1" s="709"/>
    </row>
    <row r="2" spans="1:11" s="33" customFormat="1" ht="32.25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8" t="s">
        <v>37</v>
      </c>
      <c r="B7" s="69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8" t="s">
        <v>72</v>
      </c>
      <c r="B14" s="698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8" t="s">
        <v>74</v>
      </c>
      <c r="B22" s="698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8" t="s">
        <v>52</v>
      </c>
      <c r="B28" s="698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9" t="s">
        <v>7</v>
      </c>
      <c r="B30" s="699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701"/>
      <c r="B31" s="701"/>
      <c r="C31" s="49"/>
      <c r="D31" s="50"/>
      <c r="E31" s="51"/>
      <c r="F31" s="51"/>
      <c r="G31" s="36"/>
    </row>
    <row r="32" spans="1:11" ht="14.1" customHeight="1" x14ac:dyDescent="0.25">
      <c r="A32" s="699" t="s">
        <v>8</v>
      </c>
      <c r="B32" s="699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702" t="s">
        <v>58</v>
      </c>
      <c r="B48" s="702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703" t="s">
        <v>59</v>
      </c>
      <c r="B49" s="703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703" t="s">
        <v>60</v>
      </c>
      <c r="B50" s="703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700" t="s">
        <v>24</v>
      </c>
      <c r="B51" s="700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700" t="s">
        <v>26</v>
      </c>
      <c r="B52" s="700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700" t="s">
        <v>27</v>
      </c>
      <c r="B53" s="700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9" t="s">
        <v>76</v>
      </c>
      <c r="B1" s="709"/>
      <c r="C1" s="709"/>
      <c r="D1" s="709"/>
      <c r="E1" s="709"/>
      <c r="F1" s="709"/>
      <c r="G1" s="709"/>
    </row>
    <row r="2" spans="1:11" s="33" customFormat="1" ht="30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8" t="s">
        <v>37</v>
      </c>
      <c r="B7" s="69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8" t="s">
        <v>72</v>
      </c>
      <c r="B14" s="698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8" t="s">
        <v>74</v>
      </c>
      <c r="B22" s="698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8" t="s">
        <v>52</v>
      </c>
      <c r="B28" s="698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9" t="s">
        <v>7</v>
      </c>
      <c r="B30" s="699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701"/>
      <c r="B31" s="701"/>
      <c r="C31" s="49"/>
      <c r="D31" s="50"/>
      <c r="E31" s="51"/>
      <c r="F31" s="51"/>
      <c r="G31" s="36"/>
    </row>
    <row r="32" spans="1:11" ht="11.1" customHeight="1" x14ac:dyDescent="0.25">
      <c r="A32" s="699" t="s">
        <v>8</v>
      </c>
      <c r="B32" s="699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702" t="s">
        <v>58</v>
      </c>
      <c r="B48" s="702"/>
      <c r="C48" s="54"/>
      <c r="D48" s="67">
        <v>600000</v>
      </c>
      <c r="E48" s="56"/>
      <c r="F48" s="56"/>
    </row>
    <row r="49" spans="1:11" ht="14.1" hidden="1" customHeight="1" x14ac:dyDescent="0.25">
      <c r="A49" s="703" t="s">
        <v>59</v>
      </c>
      <c r="B49" s="703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703" t="s">
        <v>60</v>
      </c>
      <c r="B50" s="703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700" t="s">
        <v>24</v>
      </c>
      <c r="B51" s="700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700" t="s">
        <v>26</v>
      </c>
      <c r="B52" s="700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700" t="s">
        <v>27</v>
      </c>
      <c r="B53" s="700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9" t="s">
        <v>78</v>
      </c>
      <c r="B1" s="709"/>
      <c r="C1" s="709"/>
      <c r="D1" s="709"/>
      <c r="E1" s="709"/>
      <c r="F1" s="709"/>
      <c r="G1" s="709"/>
    </row>
    <row r="2" spans="1:11" s="33" customFormat="1" ht="32.25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8" t="s">
        <v>37</v>
      </c>
      <c r="B7" s="69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8" t="s">
        <v>72</v>
      </c>
      <c r="B17" s="698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8" t="s">
        <v>74</v>
      </c>
      <c r="B25" s="698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8" t="s">
        <v>52</v>
      </c>
      <c r="B31" s="698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9" t="s">
        <v>7</v>
      </c>
      <c r="B33" s="699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701"/>
      <c r="B34" s="701"/>
      <c r="C34" s="49"/>
      <c r="D34" s="50"/>
      <c r="E34" s="51"/>
      <c r="F34" s="51"/>
      <c r="G34" s="36"/>
    </row>
    <row r="35" spans="1:11" ht="14.1" customHeight="1" x14ac:dyDescent="0.25">
      <c r="A35" s="699" t="s">
        <v>8</v>
      </c>
      <c r="B35" s="699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702" t="s">
        <v>58</v>
      </c>
      <c r="B51" s="702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703" t="s">
        <v>59</v>
      </c>
      <c r="B52" s="703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703" t="s">
        <v>60</v>
      </c>
      <c r="B53" s="703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700" t="s">
        <v>24</v>
      </c>
      <c r="B54" s="700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700" t="s">
        <v>26</v>
      </c>
      <c r="B55" s="700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700" t="s">
        <v>27</v>
      </c>
      <c r="B56" s="700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93" t="s">
        <v>62</v>
      </c>
      <c r="B1" s="693"/>
      <c r="C1" s="693"/>
      <c r="D1" s="693"/>
      <c r="E1" s="693"/>
    </row>
    <row r="2" spans="1:10" s="33" customFormat="1" ht="32.25" customHeight="1" x14ac:dyDescent="0.25">
      <c r="A2" s="696" t="s">
        <v>28</v>
      </c>
      <c r="B2" s="696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8" t="s">
        <v>37</v>
      </c>
      <c r="B7" s="698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8" t="s">
        <v>72</v>
      </c>
      <c r="B13" s="698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8" t="s">
        <v>74</v>
      </c>
      <c r="B21" s="698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8" t="s">
        <v>52</v>
      </c>
      <c r="B27" s="698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9" t="s">
        <v>7</v>
      </c>
      <c r="B29" s="699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701"/>
      <c r="B30" s="701"/>
      <c r="C30" s="50"/>
      <c r="D30" s="51"/>
      <c r="E30" s="51"/>
    </row>
    <row r="31" spans="1:10" ht="14.1" customHeight="1" x14ac:dyDescent="0.25">
      <c r="A31" s="699" t="s">
        <v>8</v>
      </c>
      <c r="B31" s="699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702" t="s">
        <v>58</v>
      </c>
      <c r="B47" s="702"/>
      <c r="C47" s="67">
        <f>E31+C38</f>
        <v>0</v>
      </c>
      <c r="D47" s="56"/>
      <c r="E47" s="56"/>
    </row>
    <row r="48" spans="1:6" ht="14.1" customHeight="1" x14ac:dyDescent="0.25">
      <c r="A48" s="703" t="s">
        <v>22</v>
      </c>
      <c r="B48" s="703"/>
      <c r="C48" s="51">
        <f>E31+D38</f>
        <v>0</v>
      </c>
      <c r="D48" s="56"/>
      <c r="E48" s="56"/>
    </row>
    <row r="49" spans="1:10" ht="14.1" customHeight="1" x14ac:dyDescent="0.25">
      <c r="A49" s="703" t="s">
        <v>60</v>
      </c>
      <c r="B49" s="703"/>
      <c r="C49" s="51">
        <f>C48/(1-B44)</f>
        <v>0</v>
      </c>
      <c r="D49" s="56"/>
      <c r="E49" s="56"/>
    </row>
    <row r="50" spans="1:10" s="72" customFormat="1" ht="14.1" customHeight="1" x14ac:dyDescent="0.25">
      <c r="A50" s="700" t="s">
        <v>24</v>
      </c>
      <c r="B50" s="700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700" t="s">
        <v>26</v>
      </c>
      <c r="B51" s="700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700" t="s">
        <v>27</v>
      </c>
      <c r="B52" s="700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93" t="s">
        <v>62</v>
      </c>
      <c r="B1" s="693"/>
      <c r="C1" s="693"/>
      <c r="D1" s="693"/>
      <c r="E1" s="693"/>
      <c r="F1" s="693"/>
    </row>
    <row r="2" spans="1:11" s="33" customFormat="1" ht="20.25" customHeight="1" x14ac:dyDescent="0.25">
      <c r="A2" s="696" t="s">
        <v>1</v>
      </c>
      <c r="B2" s="696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9" t="s">
        <v>7</v>
      </c>
      <c r="B3" s="699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701"/>
      <c r="B4" s="701"/>
      <c r="C4" s="51"/>
      <c r="D4" s="51"/>
      <c r="E4" s="51"/>
      <c r="F4" s="51"/>
    </row>
    <row r="5" spans="1:11" ht="9" customHeight="1" x14ac:dyDescent="0.25">
      <c r="A5" s="699" t="s">
        <v>8</v>
      </c>
      <c r="B5" s="699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703" t="s">
        <v>22</v>
      </c>
      <c r="B22" s="703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703" t="s">
        <v>60</v>
      </c>
      <c r="B23" s="703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700" t="s">
        <v>24</v>
      </c>
      <c r="B24" s="700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700" t="s">
        <v>26</v>
      </c>
      <c r="B25" s="700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700" t="s">
        <v>27</v>
      </c>
      <c r="B26" s="700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93" t="s">
        <v>97</v>
      </c>
      <c r="B1" s="693"/>
      <c r="C1" s="693"/>
      <c r="D1" s="693"/>
      <c r="E1" s="693"/>
      <c r="F1" s="693"/>
      <c r="G1" s="693"/>
    </row>
    <row r="2" spans="1:12" s="94" customFormat="1" ht="18.75" customHeight="1" x14ac:dyDescent="0.25">
      <c r="A2" s="694" t="s">
        <v>1</v>
      </c>
      <c r="B2" s="694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11" t="s">
        <v>100</v>
      </c>
      <c r="B3" s="711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11" t="s">
        <v>8</v>
      </c>
      <c r="B8" s="711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12" t="s">
        <v>22</v>
      </c>
      <c r="B25" s="712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10" t="s">
        <v>60</v>
      </c>
      <c r="B26" s="710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92" t="s">
        <v>24</v>
      </c>
      <c r="B27" s="692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92" t="s">
        <v>26</v>
      </c>
      <c r="B28" s="692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92" t="s">
        <v>27</v>
      </c>
      <c r="B29" s="692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13" t="s">
        <v>134</v>
      </c>
      <c r="B37" s="713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9" t="s">
        <v>62</v>
      </c>
      <c r="B1" s="709"/>
      <c r="C1" s="709"/>
      <c r="D1" s="709"/>
      <c r="E1" s="709"/>
      <c r="F1" s="709"/>
      <c r="G1" s="709"/>
    </row>
    <row r="2" spans="1:11" s="33" customFormat="1" ht="32.25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8" t="s">
        <v>37</v>
      </c>
      <c r="B7" s="69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8" t="s">
        <v>72</v>
      </c>
      <c r="B14" s="698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8" t="s">
        <v>74</v>
      </c>
      <c r="B22" s="698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8" t="s">
        <v>52</v>
      </c>
      <c r="B28" s="698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9" t="s">
        <v>7</v>
      </c>
      <c r="B30" s="699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701"/>
      <c r="B31" s="701"/>
      <c r="C31" s="49"/>
      <c r="D31" s="50"/>
      <c r="E31" s="51"/>
      <c r="F31" s="51"/>
      <c r="G31" s="36"/>
    </row>
    <row r="32" spans="1:11" ht="14.1" customHeight="1" x14ac:dyDescent="0.25">
      <c r="A32" s="699" t="s">
        <v>8</v>
      </c>
      <c r="B32" s="699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702" t="s">
        <v>17</v>
      </c>
      <c r="B48" s="702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703" t="s">
        <v>59</v>
      </c>
      <c r="B49" s="703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703" t="s">
        <v>60</v>
      </c>
      <c r="B50" s="703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700" t="s">
        <v>24</v>
      </c>
      <c r="B51" s="700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700" t="s">
        <v>26</v>
      </c>
      <c r="B52" s="700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700" t="s">
        <v>27</v>
      </c>
      <c r="B53" s="700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77"/>
  <sheetViews>
    <sheetView showGridLines="0" tabSelected="1" zoomScale="120" zoomScaleNormal="120" workbookViewId="0">
      <selection activeCell="F55" sqref="F55:H55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8.8554687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0" t="s">
        <v>279</v>
      </c>
      <c r="B1" s="721"/>
      <c r="C1" s="721"/>
      <c r="D1" s="721"/>
      <c r="E1" s="721"/>
      <c r="F1" s="721"/>
      <c r="G1" s="721"/>
      <c r="H1" s="721"/>
      <c r="I1" s="721"/>
      <c r="J1" s="722"/>
    </row>
    <row r="2" spans="1:10" ht="12.75" x14ac:dyDescent="0.2">
      <c r="A2" s="736" t="s">
        <v>255</v>
      </c>
      <c r="B2" s="737"/>
      <c r="C2" s="737"/>
      <c r="D2" s="737"/>
      <c r="E2" s="737"/>
      <c r="F2" s="737"/>
      <c r="G2" s="737"/>
      <c r="H2" s="737"/>
      <c r="I2" s="737"/>
      <c r="J2" s="738"/>
    </row>
    <row r="3" spans="1:10" ht="15" customHeight="1" x14ac:dyDescent="0.2">
      <c r="A3" s="741" t="s">
        <v>28</v>
      </c>
      <c r="B3" s="742"/>
      <c r="C3" s="742"/>
      <c r="D3" s="742"/>
      <c r="E3" s="725" t="s">
        <v>29</v>
      </c>
      <c r="F3" s="731"/>
      <c r="G3" s="723" t="s">
        <v>263</v>
      </c>
      <c r="H3" s="724"/>
      <c r="I3" s="725" t="s">
        <v>264</v>
      </c>
      <c r="J3" s="726"/>
    </row>
    <row r="4" spans="1:10" ht="15" customHeight="1" x14ac:dyDescent="0.2">
      <c r="A4" s="743" t="s">
        <v>283</v>
      </c>
      <c r="B4" s="744"/>
      <c r="C4" s="744"/>
      <c r="D4" s="744"/>
      <c r="E4" s="732">
        <v>129</v>
      </c>
      <c r="F4" s="733"/>
      <c r="G4" s="674">
        <f>ROUND(H4,2)</f>
        <v>0</v>
      </c>
      <c r="H4" s="673">
        <v>0</v>
      </c>
      <c r="I4" s="718">
        <f>E4*G4</f>
        <v>0</v>
      </c>
      <c r="J4" s="719"/>
    </row>
    <row r="5" spans="1:10" ht="15" customHeight="1" x14ac:dyDescent="0.2">
      <c r="A5" s="741" t="s">
        <v>1</v>
      </c>
      <c r="B5" s="742"/>
      <c r="C5" s="742"/>
      <c r="D5" s="742"/>
      <c r="E5" s="779" t="s">
        <v>277</v>
      </c>
      <c r="F5" s="780"/>
      <c r="G5" s="723" t="s">
        <v>280</v>
      </c>
      <c r="H5" s="724"/>
      <c r="I5" s="725" t="s">
        <v>264</v>
      </c>
      <c r="J5" s="726"/>
    </row>
    <row r="6" spans="1:10" ht="15" customHeight="1" x14ac:dyDescent="0.2">
      <c r="A6" s="743" t="s">
        <v>278</v>
      </c>
      <c r="B6" s="744"/>
      <c r="C6" s="744"/>
      <c r="D6" s="744"/>
      <c r="E6" s="732">
        <v>2500</v>
      </c>
      <c r="F6" s="733"/>
      <c r="G6" s="674">
        <f t="shared" ref="G6:G20" si="0">ROUND(H6,2)</f>
        <v>0</v>
      </c>
      <c r="H6" s="673">
        <v>0</v>
      </c>
      <c r="I6" s="718">
        <f t="shared" ref="I6:I17" si="1">E6*G6</f>
        <v>0</v>
      </c>
      <c r="J6" s="719"/>
    </row>
    <row r="7" spans="1:10" ht="15" customHeight="1" x14ac:dyDescent="0.2">
      <c r="A7" s="743" t="s">
        <v>284</v>
      </c>
      <c r="B7" s="744"/>
      <c r="C7" s="744"/>
      <c r="D7" s="744"/>
      <c r="E7" s="732">
        <v>800</v>
      </c>
      <c r="F7" s="733"/>
      <c r="G7" s="674">
        <f t="shared" si="0"/>
        <v>0</v>
      </c>
      <c r="H7" s="673">
        <v>0</v>
      </c>
      <c r="I7" s="718">
        <f t="shared" si="1"/>
        <v>0</v>
      </c>
      <c r="J7" s="719"/>
    </row>
    <row r="8" spans="1:10" ht="15" customHeight="1" x14ac:dyDescent="0.2">
      <c r="A8" s="743" t="s">
        <v>285</v>
      </c>
      <c r="B8" s="744"/>
      <c r="C8" s="744"/>
      <c r="D8" s="744"/>
      <c r="E8" s="732">
        <v>800</v>
      </c>
      <c r="F8" s="733"/>
      <c r="G8" s="674">
        <f t="shared" si="0"/>
        <v>0</v>
      </c>
      <c r="H8" s="673">
        <v>0</v>
      </c>
      <c r="I8" s="718">
        <f t="shared" si="1"/>
        <v>0</v>
      </c>
      <c r="J8" s="719"/>
    </row>
    <row r="9" spans="1:10" ht="15" customHeight="1" x14ac:dyDescent="0.2">
      <c r="A9" s="743" t="s">
        <v>286</v>
      </c>
      <c r="B9" s="744"/>
      <c r="C9" s="744"/>
      <c r="D9" s="744"/>
      <c r="E9" s="732">
        <v>400</v>
      </c>
      <c r="F9" s="733"/>
      <c r="G9" s="674">
        <f t="shared" si="0"/>
        <v>0</v>
      </c>
      <c r="H9" s="673">
        <v>0</v>
      </c>
      <c r="I9" s="718">
        <f t="shared" si="1"/>
        <v>0</v>
      </c>
      <c r="J9" s="719"/>
    </row>
    <row r="10" spans="1:10" ht="15" hidden="1" customHeight="1" x14ac:dyDescent="0.2">
      <c r="A10" s="727"/>
      <c r="B10" s="728"/>
      <c r="C10" s="728"/>
      <c r="D10" s="728"/>
      <c r="E10" s="732">
        <v>0</v>
      </c>
      <c r="F10" s="733"/>
      <c r="G10" s="674">
        <f t="shared" si="0"/>
        <v>0</v>
      </c>
      <c r="H10" s="673">
        <v>0</v>
      </c>
      <c r="I10" s="718">
        <f t="shared" si="1"/>
        <v>0</v>
      </c>
      <c r="J10" s="719"/>
    </row>
    <row r="11" spans="1:10" ht="15" hidden="1" customHeight="1" x14ac:dyDescent="0.2">
      <c r="A11" s="727"/>
      <c r="B11" s="728"/>
      <c r="C11" s="728"/>
      <c r="D11" s="728"/>
      <c r="E11" s="732">
        <v>0</v>
      </c>
      <c r="F11" s="733"/>
      <c r="G11" s="674">
        <f t="shared" si="0"/>
        <v>0</v>
      </c>
      <c r="H11" s="673">
        <v>0</v>
      </c>
      <c r="I11" s="718">
        <f t="shared" si="1"/>
        <v>0</v>
      </c>
      <c r="J11" s="719"/>
    </row>
    <row r="12" spans="1:10" ht="15" hidden="1" customHeight="1" x14ac:dyDescent="0.2">
      <c r="A12" s="727"/>
      <c r="B12" s="728"/>
      <c r="C12" s="728"/>
      <c r="D12" s="728"/>
      <c r="E12" s="732">
        <v>0</v>
      </c>
      <c r="F12" s="733"/>
      <c r="G12" s="674">
        <f t="shared" si="0"/>
        <v>0</v>
      </c>
      <c r="H12" s="673">
        <v>0</v>
      </c>
      <c r="I12" s="718">
        <f t="shared" si="1"/>
        <v>0</v>
      </c>
      <c r="J12" s="719"/>
    </row>
    <row r="13" spans="1:10" ht="15" hidden="1" customHeight="1" x14ac:dyDescent="0.2">
      <c r="A13" s="727"/>
      <c r="B13" s="728"/>
      <c r="C13" s="728"/>
      <c r="D13" s="728"/>
      <c r="E13" s="732">
        <v>0</v>
      </c>
      <c r="F13" s="733"/>
      <c r="G13" s="674">
        <f t="shared" si="0"/>
        <v>0</v>
      </c>
      <c r="H13" s="673">
        <v>0</v>
      </c>
      <c r="I13" s="718">
        <f t="shared" si="1"/>
        <v>0</v>
      </c>
      <c r="J13" s="719"/>
    </row>
    <row r="14" spans="1:10" ht="15" hidden="1" customHeight="1" x14ac:dyDescent="0.2">
      <c r="A14" s="727"/>
      <c r="B14" s="728"/>
      <c r="C14" s="728"/>
      <c r="D14" s="728"/>
      <c r="E14" s="732">
        <v>0</v>
      </c>
      <c r="F14" s="733"/>
      <c r="G14" s="674">
        <f t="shared" si="0"/>
        <v>0</v>
      </c>
      <c r="H14" s="673">
        <v>0</v>
      </c>
      <c r="I14" s="718">
        <f t="shared" si="1"/>
        <v>0</v>
      </c>
      <c r="J14" s="719"/>
    </row>
    <row r="15" spans="1:10" ht="15" hidden="1" customHeight="1" x14ac:dyDescent="0.2">
      <c r="A15" s="727"/>
      <c r="B15" s="728"/>
      <c r="C15" s="728"/>
      <c r="D15" s="728"/>
      <c r="E15" s="732">
        <v>0</v>
      </c>
      <c r="F15" s="733"/>
      <c r="G15" s="674">
        <f t="shared" si="0"/>
        <v>0</v>
      </c>
      <c r="H15" s="673">
        <v>0</v>
      </c>
      <c r="I15" s="718">
        <f t="shared" si="1"/>
        <v>0</v>
      </c>
      <c r="J15" s="719"/>
    </row>
    <row r="16" spans="1:10" ht="15" hidden="1" customHeight="1" x14ac:dyDescent="0.2">
      <c r="A16" s="727"/>
      <c r="B16" s="728"/>
      <c r="C16" s="728"/>
      <c r="D16" s="728"/>
      <c r="E16" s="732">
        <v>0</v>
      </c>
      <c r="F16" s="733"/>
      <c r="G16" s="674">
        <f t="shared" si="0"/>
        <v>0</v>
      </c>
      <c r="H16" s="673">
        <v>0</v>
      </c>
      <c r="I16" s="718">
        <f t="shared" si="1"/>
        <v>0</v>
      </c>
      <c r="J16" s="719"/>
    </row>
    <row r="17" spans="1:10" ht="15" hidden="1" customHeight="1" x14ac:dyDescent="0.2">
      <c r="A17" s="727"/>
      <c r="B17" s="728"/>
      <c r="C17" s="728"/>
      <c r="D17" s="728"/>
      <c r="E17" s="732">
        <v>0</v>
      </c>
      <c r="F17" s="733"/>
      <c r="G17" s="674">
        <f t="shared" si="0"/>
        <v>0</v>
      </c>
      <c r="H17" s="673">
        <v>0</v>
      </c>
      <c r="I17" s="718">
        <f t="shared" si="1"/>
        <v>0</v>
      </c>
      <c r="J17" s="719"/>
    </row>
    <row r="18" spans="1:10" ht="15" hidden="1" customHeight="1" x14ac:dyDescent="0.2">
      <c r="A18" s="727"/>
      <c r="B18" s="728"/>
      <c r="C18" s="728"/>
      <c r="D18" s="728"/>
      <c r="E18" s="732">
        <v>0</v>
      </c>
      <c r="F18" s="733"/>
      <c r="G18" s="674">
        <f t="shared" si="0"/>
        <v>0</v>
      </c>
      <c r="H18" s="673">
        <v>0</v>
      </c>
      <c r="I18" s="718">
        <f>E18*G18</f>
        <v>0</v>
      </c>
      <c r="J18" s="719"/>
    </row>
    <row r="19" spans="1:10" ht="15" hidden="1" customHeight="1" x14ac:dyDescent="0.2">
      <c r="A19" s="727"/>
      <c r="B19" s="728"/>
      <c r="C19" s="728"/>
      <c r="D19" s="728"/>
      <c r="E19" s="732">
        <v>0</v>
      </c>
      <c r="F19" s="733"/>
      <c r="G19" s="674">
        <f t="shared" si="0"/>
        <v>0</v>
      </c>
      <c r="H19" s="673">
        <v>0</v>
      </c>
      <c r="I19" s="718">
        <f>E19*G19</f>
        <v>0</v>
      </c>
      <c r="J19" s="719"/>
    </row>
    <row r="20" spans="1:10" ht="15" hidden="1" customHeight="1" x14ac:dyDescent="0.2">
      <c r="A20" s="727"/>
      <c r="B20" s="728"/>
      <c r="C20" s="728"/>
      <c r="D20" s="728"/>
      <c r="E20" s="732">
        <v>0</v>
      </c>
      <c r="F20" s="733"/>
      <c r="G20" s="674">
        <f t="shared" si="0"/>
        <v>0</v>
      </c>
      <c r="H20" s="673">
        <v>0</v>
      </c>
      <c r="I20" s="718">
        <f>E20*G20</f>
        <v>0</v>
      </c>
      <c r="J20" s="719"/>
    </row>
    <row r="21" spans="1:10" ht="15" customHeight="1" x14ac:dyDescent="0.2">
      <c r="A21" s="729" t="s">
        <v>256</v>
      </c>
      <c r="B21" s="730"/>
      <c r="C21" s="730"/>
      <c r="D21" s="730"/>
      <c r="E21" s="734">
        <f>SUM(E4:F20)</f>
        <v>4629</v>
      </c>
      <c r="F21" s="735"/>
      <c r="G21" s="675"/>
      <c r="H21" s="755" t="s">
        <v>275</v>
      </c>
      <c r="I21" s="739">
        <f>SUM(I4:J19)</f>
        <v>0</v>
      </c>
      <c r="J21" s="740"/>
    </row>
    <row r="22" spans="1:10" ht="15" customHeight="1" thickBot="1" x14ac:dyDescent="0.25">
      <c r="A22" s="761" t="s">
        <v>281</v>
      </c>
      <c r="B22" s="762"/>
      <c r="C22" s="762"/>
      <c r="D22" s="762"/>
      <c r="E22" s="763">
        <f>E21*12</f>
        <v>55548</v>
      </c>
      <c r="F22" s="764"/>
      <c r="G22" s="675"/>
      <c r="H22" s="756"/>
      <c r="I22" s="757">
        <f>I21*12</f>
        <v>0</v>
      </c>
      <c r="J22" s="758"/>
    </row>
    <row r="23" spans="1:10" ht="12" thickBot="1" x14ac:dyDescent="0.25">
      <c r="A23" s="618"/>
      <c r="B23" s="619"/>
      <c r="C23" s="620"/>
      <c r="D23" s="621"/>
      <c r="E23" s="622"/>
      <c r="F23" s="616"/>
      <c r="G23" s="616"/>
      <c r="H23" s="616"/>
      <c r="I23" s="623"/>
      <c r="J23" s="624"/>
    </row>
    <row r="24" spans="1:10" ht="12.75" x14ac:dyDescent="0.2">
      <c r="A24" s="767" t="s">
        <v>265</v>
      </c>
      <c r="B24" s="768"/>
      <c r="C24" s="765" t="s">
        <v>262</v>
      </c>
      <c r="D24" s="766"/>
      <c r="F24" s="771" t="s">
        <v>266</v>
      </c>
      <c r="G24" s="625" t="s">
        <v>261</v>
      </c>
      <c r="H24" s="773" t="s">
        <v>254</v>
      </c>
      <c r="I24" s="759"/>
      <c r="J24" s="760"/>
    </row>
    <row r="25" spans="1:10" ht="12.75" x14ac:dyDescent="0.2">
      <c r="A25" s="769"/>
      <c r="B25" s="770"/>
      <c r="C25" s="670"/>
      <c r="D25" s="671" t="s">
        <v>275</v>
      </c>
      <c r="F25" s="772"/>
      <c r="G25" s="672" t="s">
        <v>275</v>
      </c>
      <c r="H25" s="774"/>
      <c r="I25" s="666"/>
      <c r="J25" s="667"/>
    </row>
    <row r="26" spans="1:10" ht="25.5" x14ac:dyDescent="0.2">
      <c r="A26" s="626" t="s">
        <v>259</v>
      </c>
      <c r="B26" s="668" t="e">
        <f>C26/$E$51</f>
        <v>#DIV/0!</v>
      </c>
      <c r="C26" s="669">
        <f>ROUND(D26,2)</f>
        <v>0</v>
      </c>
      <c r="D26" s="627">
        <v>0</v>
      </c>
      <c r="F26" s="629" t="s">
        <v>19</v>
      </c>
      <c r="G26" s="630">
        <v>6.4999999999999997E-3</v>
      </c>
      <c r="H26" s="631">
        <f>$I$21*G26</f>
        <v>0</v>
      </c>
      <c r="I26" s="623"/>
      <c r="J26" s="624"/>
    </row>
    <row r="27" spans="1:10" ht="25.5" x14ac:dyDescent="0.2">
      <c r="A27" s="626" t="s">
        <v>15</v>
      </c>
      <c r="B27" s="668" t="e">
        <f>C27/$E$51</f>
        <v>#DIV/0!</v>
      </c>
      <c r="C27" s="669">
        <f>ROUND(D27,2)</f>
        <v>0</v>
      </c>
      <c r="D27" s="627">
        <v>0</v>
      </c>
      <c r="F27" s="629" t="s">
        <v>20</v>
      </c>
      <c r="G27" s="630">
        <v>0.03</v>
      </c>
      <c r="H27" s="631">
        <f>$I$21*G27</f>
        <v>0</v>
      </c>
      <c r="I27" s="623"/>
      <c r="J27" s="664"/>
    </row>
    <row r="28" spans="1:10" ht="12.75" x14ac:dyDescent="0.2">
      <c r="A28" s="626" t="s">
        <v>55</v>
      </c>
      <c r="B28" s="668" t="e">
        <f>C28/($E$51+C26+C27)</f>
        <v>#DIV/0!</v>
      </c>
      <c r="C28" s="669">
        <f>ROUND(D28,2)</f>
        <v>0</v>
      </c>
      <c r="D28" s="627">
        <v>0</v>
      </c>
      <c r="F28" s="629" t="s">
        <v>21</v>
      </c>
      <c r="G28" s="630">
        <v>0.05</v>
      </c>
      <c r="H28" s="631">
        <f t="shared" ref="H28" si="2">$I$21*G28</f>
        <v>0</v>
      </c>
      <c r="I28" s="623"/>
      <c r="J28" s="624"/>
    </row>
    <row r="29" spans="1:10" s="636" customFormat="1" ht="15.75" customHeight="1" thickBot="1" x14ac:dyDescent="0.25">
      <c r="A29" s="665" t="s">
        <v>260</v>
      </c>
      <c r="B29" s="633" t="e">
        <f>SUM(B26:B28)</f>
        <v>#DIV/0!</v>
      </c>
      <c r="C29" s="777">
        <f>SUM(C26:C28)</f>
        <v>0</v>
      </c>
      <c r="D29" s="778"/>
      <c r="F29" s="632" t="s">
        <v>17</v>
      </c>
      <c r="G29" s="633">
        <f ca="1">SUM(G26:G29)</f>
        <v>8.6499999999999994E-2</v>
      </c>
      <c r="H29" s="634">
        <f>SUM(H26:H28)</f>
        <v>0</v>
      </c>
      <c r="I29" s="662"/>
      <c r="J29" s="635"/>
    </row>
    <row r="30" spans="1:10" x14ac:dyDescent="0.2">
      <c r="A30" s="618"/>
      <c r="B30" s="619"/>
      <c r="C30" s="622"/>
      <c r="D30" s="621"/>
      <c r="E30" s="622"/>
      <c r="F30" s="616"/>
      <c r="G30" s="616"/>
      <c r="H30" s="616"/>
      <c r="I30" s="616"/>
      <c r="J30" s="624"/>
    </row>
    <row r="31" spans="1:10" ht="12" thickBot="1" x14ac:dyDescent="0.25">
      <c r="A31" s="637"/>
      <c r="B31" s="616"/>
      <c r="C31" s="616"/>
      <c r="D31" s="616"/>
      <c r="E31" s="616"/>
      <c r="F31" s="616"/>
      <c r="G31" s="616"/>
      <c r="H31" s="616"/>
      <c r="I31" s="616"/>
      <c r="J31" s="624"/>
    </row>
    <row r="32" spans="1:10" ht="12.75" x14ac:dyDescent="0.2">
      <c r="A32" s="720" t="s">
        <v>267</v>
      </c>
      <c r="B32" s="721"/>
      <c r="C32" s="721"/>
      <c r="D32" s="721"/>
      <c r="E32" s="722"/>
      <c r="F32" s="720" t="s">
        <v>268</v>
      </c>
      <c r="G32" s="721"/>
      <c r="H32" s="721"/>
      <c r="I32" s="721"/>
      <c r="J32" s="722"/>
    </row>
    <row r="33" spans="1:10" ht="25.5" x14ac:dyDescent="0.2">
      <c r="A33" s="727" t="s">
        <v>28</v>
      </c>
      <c r="B33" s="728"/>
      <c r="C33" s="638" t="s">
        <v>29</v>
      </c>
      <c r="D33" s="639" t="s">
        <v>257</v>
      </c>
      <c r="E33" s="640" t="s">
        <v>258</v>
      </c>
      <c r="F33" s="626" t="s">
        <v>274</v>
      </c>
      <c r="G33" s="639" t="s">
        <v>271</v>
      </c>
      <c r="H33" s="639" t="s">
        <v>270</v>
      </c>
      <c r="I33" s="638" t="s">
        <v>273</v>
      </c>
      <c r="J33" s="641" t="s">
        <v>272</v>
      </c>
    </row>
    <row r="34" spans="1:10" ht="12.75" x14ac:dyDescent="0.2">
      <c r="A34" s="716" t="str">
        <f t="shared" ref="A34:A50" si="3">A4</f>
        <v xml:space="preserve">MÉDICO COORDENAÇÃO RADIOLOGIA </v>
      </c>
      <c r="B34" s="717"/>
      <c r="C34" s="676">
        <f t="shared" ref="C34:C50" si="4">E4</f>
        <v>129</v>
      </c>
      <c r="D34" s="642">
        <f>IFERROR(I34-H34-G34,"0")</f>
        <v>0</v>
      </c>
      <c r="E34" s="677">
        <f>C34*D34</f>
        <v>0</v>
      </c>
      <c r="F34" s="680" t="str">
        <f>IFERROR(J34/$J$51,"0")</f>
        <v>0</v>
      </c>
      <c r="G34" s="642">
        <f>IFERROR(($C$29*F34)/C34,"0")</f>
        <v>0</v>
      </c>
      <c r="H34" s="642">
        <f>IFERROR(($H$29*F34)/C34,"0")</f>
        <v>0</v>
      </c>
      <c r="I34" s="643">
        <f>G4</f>
        <v>0</v>
      </c>
      <c r="J34" s="678">
        <f>I4</f>
        <v>0</v>
      </c>
    </row>
    <row r="35" spans="1:10" ht="25.5" x14ac:dyDescent="0.2">
      <c r="A35" s="714" t="str">
        <f t="shared" si="3"/>
        <v>PROCEDIMENTO</v>
      </c>
      <c r="B35" s="715"/>
      <c r="C35" s="676" t="str">
        <f t="shared" si="4"/>
        <v>N° ESTIMADO MENSAL</v>
      </c>
      <c r="D35" s="686"/>
      <c r="E35" s="687"/>
      <c r="F35" s="688"/>
      <c r="G35" s="686"/>
      <c r="H35" s="686"/>
      <c r="I35" s="689"/>
      <c r="J35" s="690"/>
    </row>
    <row r="36" spans="1:10" ht="12.75" x14ac:dyDescent="0.2">
      <c r="A36" s="716" t="str">
        <f t="shared" si="3"/>
        <v>EXAMES RX</v>
      </c>
      <c r="B36" s="717"/>
      <c r="C36" s="676">
        <f t="shared" si="4"/>
        <v>2500</v>
      </c>
      <c r="D36" s="642">
        <f t="shared" ref="D36:D50" si="5">IFERROR(I36-H36-G36,"0")</f>
        <v>0</v>
      </c>
      <c r="E36" s="677">
        <f t="shared" ref="E36:E50" si="6">C36*D36</f>
        <v>0</v>
      </c>
      <c r="F36" s="680" t="str">
        <f t="shared" ref="F36:F51" si="7">IFERROR(J36/$J$51,"0")</f>
        <v>0</v>
      </c>
      <c r="G36" s="642">
        <f t="shared" ref="G36:G50" si="8">IFERROR(($C$29*F36)/C36,"0")</f>
        <v>0</v>
      </c>
      <c r="H36" s="642">
        <f t="shared" ref="H36:H50" si="9">IFERROR(($H$29*F36)/C36,"0")</f>
        <v>0</v>
      </c>
      <c r="I36" s="643">
        <f t="shared" ref="I36:I50" si="10">G6</f>
        <v>0</v>
      </c>
      <c r="J36" s="678">
        <f t="shared" ref="J36:J50" si="11">I6</f>
        <v>0</v>
      </c>
    </row>
    <row r="37" spans="1:10" ht="12.75" x14ac:dyDescent="0.2">
      <c r="A37" s="716" t="str">
        <f t="shared" si="3"/>
        <v xml:space="preserve">EXAMES TOMOGRAFIA COMPUTADORIZADA </v>
      </c>
      <c r="B37" s="717"/>
      <c r="C37" s="676">
        <f t="shared" si="4"/>
        <v>800</v>
      </c>
      <c r="D37" s="642">
        <f t="shared" si="5"/>
        <v>0</v>
      </c>
      <c r="E37" s="677">
        <f t="shared" si="6"/>
        <v>0</v>
      </c>
      <c r="F37" s="680" t="str">
        <f t="shared" si="7"/>
        <v>0</v>
      </c>
      <c r="G37" s="642">
        <f t="shared" si="8"/>
        <v>0</v>
      </c>
      <c r="H37" s="642">
        <f t="shared" si="9"/>
        <v>0</v>
      </c>
      <c r="I37" s="643">
        <f t="shared" si="10"/>
        <v>0</v>
      </c>
      <c r="J37" s="678">
        <f t="shared" si="11"/>
        <v>0</v>
      </c>
    </row>
    <row r="38" spans="1:10" ht="12.75" x14ac:dyDescent="0.2">
      <c r="A38" s="716" t="str">
        <f t="shared" si="3"/>
        <v xml:space="preserve">EXAMES ULTRASSONOGRAFIA </v>
      </c>
      <c r="B38" s="717"/>
      <c r="C38" s="676">
        <f t="shared" si="4"/>
        <v>800</v>
      </c>
      <c r="D38" s="642">
        <f t="shared" si="5"/>
        <v>0</v>
      </c>
      <c r="E38" s="677">
        <f t="shared" si="6"/>
        <v>0</v>
      </c>
      <c r="F38" s="680" t="str">
        <f t="shared" si="7"/>
        <v>0</v>
      </c>
      <c r="G38" s="642">
        <f t="shared" si="8"/>
        <v>0</v>
      </c>
      <c r="H38" s="642">
        <f t="shared" si="9"/>
        <v>0</v>
      </c>
      <c r="I38" s="643">
        <f t="shared" si="10"/>
        <v>0</v>
      </c>
      <c r="J38" s="678">
        <f t="shared" si="11"/>
        <v>0</v>
      </c>
    </row>
    <row r="39" spans="1:10" ht="13.5" thickBot="1" x14ac:dyDescent="0.25">
      <c r="A39" s="716" t="str">
        <f t="shared" si="3"/>
        <v xml:space="preserve">EXAMES ECOCARDIOGRAMA </v>
      </c>
      <c r="B39" s="717"/>
      <c r="C39" s="676">
        <f t="shared" si="4"/>
        <v>400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hidden="1" x14ac:dyDescent="0.2">
      <c r="A40" s="714">
        <f t="shared" si="3"/>
        <v>0</v>
      </c>
      <c r="B40" s="715"/>
      <c r="C40" s="676">
        <f t="shared" si="4"/>
        <v>0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 t="str">
        <f t="shared" si="8"/>
        <v>0</v>
      </c>
      <c r="H40" s="642" t="str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hidden="1" x14ac:dyDescent="0.2">
      <c r="A41" s="714">
        <f t="shared" si="3"/>
        <v>0</v>
      </c>
      <c r="B41" s="715"/>
      <c r="C41" s="676">
        <f t="shared" si="4"/>
        <v>0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 t="str">
        <f t="shared" si="8"/>
        <v>0</v>
      </c>
      <c r="H41" s="642" t="str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4">
        <f t="shared" si="3"/>
        <v>0</v>
      </c>
      <c r="B42" s="715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4">
        <f t="shared" si="3"/>
        <v>0</v>
      </c>
      <c r="B43" s="715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14">
        <f t="shared" si="3"/>
        <v>0</v>
      </c>
      <c r="B44" s="715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4">
        <f t="shared" si="3"/>
        <v>0</v>
      </c>
      <c r="B45" s="715"/>
      <c r="C45" s="676">
        <f t="shared" si="4"/>
        <v>0</v>
      </c>
      <c r="D45" s="642">
        <f>IFERROR(I45-H45-G45,"0")</f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4">
        <f t="shared" si="3"/>
        <v>0</v>
      </c>
      <c r="B46" s="715"/>
      <c r="C46" s="676">
        <f t="shared" si="4"/>
        <v>0</v>
      </c>
      <c r="D46" s="642">
        <f t="shared" si="5"/>
        <v>0</v>
      </c>
      <c r="E46" s="677">
        <f>C46*D46</f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4">
        <f t="shared" si="3"/>
        <v>0</v>
      </c>
      <c r="B47" s="715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4">
        <f t="shared" si="3"/>
        <v>0</v>
      </c>
      <c r="B48" s="715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4">
        <f t="shared" si="3"/>
        <v>0</v>
      </c>
      <c r="B49" s="715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3.5" hidden="1" thickBot="1" x14ac:dyDescent="0.25">
      <c r="A50" s="714">
        <f t="shared" si="3"/>
        <v>0</v>
      </c>
      <c r="B50" s="715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84">
        <f t="shared" si="11"/>
        <v>0</v>
      </c>
    </row>
    <row r="51" spans="1:10" ht="13.5" thickBot="1" x14ac:dyDescent="0.25">
      <c r="A51" s="775" t="s">
        <v>8</v>
      </c>
      <c r="B51" s="776"/>
      <c r="C51" s="644">
        <f>E21</f>
        <v>4629</v>
      </c>
      <c r="D51" s="682"/>
      <c r="E51" s="645">
        <f>SUM(E34:E50)</f>
        <v>0</v>
      </c>
      <c r="F51" s="679" t="str">
        <f t="shared" si="7"/>
        <v>0</v>
      </c>
      <c r="G51" s="753"/>
      <c r="H51" s="754"/>
      <c r="I51" s="754"/>
      <c r="J51" s="685">
        <f>SUM(J34:J50)</f>
        <v>0</v>
      </c>
    </row>
    <row r="52" spans="1:10" ht="15.75" thickBot="1" x14ac:dyDescent="0.3">
      <c r="A52" s="646"/>
      <c r="B52" s="646"/>
      <c r="C52" s="647"/>
      <c r="D52" s="648"/>
      <c r="E52" s="648"/>
      <c r="F52" s="681"/>
      <c r="G52" s="649"/>
      <c r="H52" s="650"/>
      <c r="I52" s="650"/>
      <c r="J52" s="683"/>
    </row>
    <row r="53" spans="1:10" ht="13.5" thickBot="1" x14ac:dyDescent="0.25">
      <c r="A53" s="646"/>
      <c r="B53" s="646"/>
      <c r="C53" s="745" t="s">
        <v>276</v>
      </c>
      <c r="D53" s="746"/>
      <c r="E53" s="746"/>
      <c r="F53" s="749">
        <f>(C29+H29+E51)-J51</f>
        <v>0</v>
      </c>
      <c r="G53" s="749"/>
      <c r="H53" s="750"/>
      <c r="I53" s="650"/>
      <c r="J53" s="650"/>
    </row>
    <row r="54" spans="1:10" ht="15.75" customHeight="1" x14ac:dyDescent="0.2">
      <c r="C54" s="745" t="s">
        <v>269</v>
      </c>
      <c r="D54" s="746"/>
      <c r="E54" s="746"/>
      <c r="F54" s="749">
        <f>C29+H29+E51</f>
        <v>0</v>
      </c>
      <c r="G54" s="749"/>
      <c r="H54" s="750"/>
      <c r="I54" s="663"/>
      <c r="J54" s="628"/>
    </row>
    <row r="55" spans="1:10" ht="15" customHeight="1" thickBot="1" x14ac:dyDescent="0.25">
      <c r="C55" s="747" t="s">
        <v>282</v>
      </c>
      <c r="D55" s="748"/>
      <c r="E55" s="748"/>
      <c r="F55" s="751">
        <f>F54*12</f>
        <v>0</v>
      </c>
      <c r="G55" s="751"/>
      <c r="H55" s="752"/>
      <c r="I55" s="628"/>
      <c r="J55" s="628"/>
    </row>
    <row r="56" spans="1:10" x14ac:dyDescent="0.2">
      <c r="F56" s="652"/>
      <c r="G56" s="653"/>
      <c r="H56" s="654"/>
    </row>
    <row r="57" spans="1:10" x14ac:dyDescent="0.2">
      <c r="F57" s="652"/>
      <c r="G57" s="653"/>
      <c r="H57" s="654"/>
    </row>
    <row r="58" spans="1:10" x14ac:dyDescent="0.2">
      <c r="F58" s="652"/>
      <c r="G58" s="653"/>
      <c r="H58" s="655"/>
    </row>
    <row r="59" spans="1:10" x14ac:dyDescent="0.2">
      <c r="A59" s="652"/>
      <c r="B59" s="656"/>
      <c r="C59" s="656"/>
      <c r="D59" s="656"/>
      <c r="E59" s="651"/>
      <c r="F59" s="652"/>
      <c r="G59" s="653"/>
      <c r="H59" s="657"/>
    </row>
    <row r="60" spans="1:10" x14ac:dyDescent="0.2">
      <c r="F60" s="651"/>
      <c r="G60" s="652"/>
      <c r="H60" s="651"/>
      <c r="I60" s="651"/>
      <c r="J60" s="651"/>
    </row>
    <row r="61" spans="1:10" x14ac:dyDescent="0.2">
      <c r="F61" s="651"/>
      <c r="G61" s="652"/>
      <c r="H61" s="651"/>
      <c r="I61" s="651"/>
      <c r="J61" s="651"/>
    </row>
    <row r="62" spans="1:10" x14ac:dyDescent="0.2">
      <c r="F62" s="651"/>
      <c r="G62" s="652"/>
      <c r="H62" s="651"/>
      <c r="I62" s="651"/>
      <c r="J62" s="651"/>
    </row>
    <row r="63" spans="1:10" x14ac:dyDescent="0.2">
      <c r="F63" s="651"/>
      <c r="G63" s="652"/>
      <c r="H63" s="651"/>
      <c r="I63" s="651"/>
      <c r="J63" s="658"/>
    </row>
    <row r="64" spans="1:10" x14ac:dyDescent="0.2">
      <c r="F64" s="651"/>
      <c r="G64" s="652"/>
      <c r="H64" s="651"/>
      <c r="I64" s="651"/>
      <c r="J64" s="658"/>
    </row>
    <row r="65" spans="6:10" x14ac:dyDescent="0.2">
      <c r="F65" s="659"/>
      <c r="G65" s="652"/>
      <c r="H65" s="660"/>
      <c r="I65" s="651"/>
      <c r="J65" s="651"/>
    </row>
    <row r="77" spans="6:10" x14ac:dyDescent="0.2">
      <c r="F77" s="661"/>
    </row>
  </sheetData>
  <sheetProtection selectLockedCells="1"/>
  <mergeCells count="99">
    <mergeCell ref="E5:F5"/>
    <mergeCell ref="E6:F6"/>
    <mergeCell ref="E7:F7"/>
    <mergeCell ref="E8:F8"/>
    <mergeCell ref="E14:F14"/>
    <mergeCell ref="E9:F9"/>
    <mergeCell ref="E10:F10"/>
    <mergeCell ref="E11:F11"/>
    <mergeCell ref="E12:F12"/>
    <mergeCell ref="E13:F13"/>
    <mergeCell ref="A50:B50"/>
    <mergeCell ref="A51:B51"/>
    <mergeCell ref="A33:B33"/>
    <mergeCell ref="A46:B46"/>
    <mergeCell ref="A47:B47"/>
    <mergeCell ref="A48:B48"/>
    <mergeCell ref="A35:B35"/>
    <mergeCell ref="A36:B36"/>
    <mergeCell ref="A37:B37"/>
    <mergeCell ref="A38:B38"/>
    <mergeCell ref="A39:B39"/>
    <mergeCell ref="H21:H22"/>
    <mergeCell ref="A32:E32"/>
    <mergeCell ref="F32:J32"/>
    <mergeCell ref="I22:J22"/>
    <mergeCell ref="I24:J24"/>
    <mergeCell ref="A22:D22"/>
    <mergeCell ref="E22:F22"/>
    <mergeCell ref="C24:D24"/>
    <mergeCell ref="A24:B25"/>
    <mergeCell ref="F24:F25"/>
    <mergeCell ref="H24:H25"/>
    <mergeCell ref="C29:D29"/>
    <mergeCell ref="C54:E54"/>
    <mergeCell ref="C55:E55"/>
    <mergeCell ref="F54:H54"/>
    <mergeCell ref="F55:H55"/>
    <mergeCell ref="G51:I51"/>
    <mergeCell ref="C53:E53"/>
    <mergeCell ref="F53:H53"/>
    <mergeCell ref="I5:J5"/>
    <mergeCell ref="I6:J6"/>
    <mergeCell ref="A3:D3"/>
    <mergeCell ref="A4:D4"/>
    <mergeCell ref="A18:D18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G5:H5"/>
    <mergeCell ref="A20:D20"/>
    <mergeCell ref="I20:J20"/>
    <mergeCell ref="A15:D15"/>
    <mergeCell ref="A16:D16"/>
    <mergeCell ref="A17:D17"/>
    <mergeCell ref="E15:F15"/>
    <mergeCell ref="E16:F16"/>
    <mergeCell ref="E17:F17"/>
    <mergeCell ref="E20:F20"/>
    <mergeCell ref="I7:J7"/>
    <mergeCell ref="A40:B40"/>
    <mergeCell ref="I4:J4"/>
    <mergeCell ref="A1:J1"/>
    <mergeCell ref="G3:H3"/>
    <mergeCell ref="I3:J3"/>
    <mergeCell ref="A19:D19"/>
    <mergeCell ref="A21:D21"/>
    <mergeCell ref="E3:F3"/>
    <mergeCell ref="E4:F4"/>
    <mergeCell ref="E18:F18"/>
    <mergeCell ref="E19:F19"/>
    <mergeCell ref="E21:F21"/>
    <mergeCell ref="A2:J2"/>
    <mergeCell ref="I19:J19"/>
    <mergeCell ref="I21:J21"/>
    <mergeCell ref="I18:J18"/>
    <mergeCell ref="I17:J1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A49:B49"/>
    <mergeCell ref="A45:B45"/>
    <mergeCell ref="A44:B44"/>
    <mergeCell ref="A34:B34"/>
    <mergeCell ref="A41:B41"/>
    <mergeCell ref="A42:B42"/>
    <mergeCell ref="A43:B4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3" t="s">
        <v>241</v>
      </c>
      <c r="B1" s="783"/>
      <c r="C1" s="783"/>
      <c r="D1" s="783"/>
      <c r="E1" s="783"/>
      <c r="F1" s="783"/>
      <c r="G1" s="344"/>
      <c r="H1" s="315"/>
      <c r="I1" s="315"/>
      <c r="J1" s="315"/>
      <c r="K1" s="315"/>
    </row>
    <row r="2" spans="1:14" s="365" customFormat="1" ht="45" customHeight="1" x14ac:dyDescent="0.25">
      <c r="A2" s="784" t="s">
        <v>196</v>
      </c>
      <c r="B2" s="785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6" t="s">
        <v>34</v>
      </c>
      <c r="B4" s="787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6" t="s">
        <v>35</v>
      </c>
      <c r="B5" s="787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6" t="s">
        <v>36</v>
      </c>
      <c r="B6" s="787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1" t="s">
        <v>37</v>
      </c>
      <c r="B7" s="78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6" t="s">
        <v>210</v>
      </c>
      <c r="B9" s="78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6" t="s">
        <v>211</v>
      </c>
      <c r="B10" s="787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6" t="s">
        <v>212</v>
      </c>
      <c r="B11" s="787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90" t="s">
        <v>191</v>
      </c>
      <c r="B15" s="791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90" t="s">
        <v>192</v>
      </c>
      <c r="B16" s="791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90" t="s">
        <v>193</v>
      </c>
      <c r="B17" s="791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92" t="s">
        <v>8</v>
      </c>
      <c r="B18" s="793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6" t="s">
        <v>52</v>
      </c>
      <c r="B24" s="787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94"/>
      <c r="B26" s="795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94" t="s">
        <v>8</v>
      </c>
      <c r="B27" s="795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6" t="s">
        <v>58</v>
      </c>
      <c r="B41" s="797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8" t="s">
        <v>59</v>
      </c>
      <c r="B42" s="78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8" t="s">
        <v>60</v>
      </c>
      <c r="B44" s="78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8" t="s">
        <v>24</v>
      </c>
      <c r="B45" s="799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8" t="s">
        <v>26</v>
      </c>
      <c r="B46" s="799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800" t="s">
        <v>27</v>
      </c>
      <c r="B47" s="801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802"/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3" t="s">
        <v>209</v>
      </c>
      <c r="B1" s="783"/>
      <c r="C1" s="783"/>
      <c r="D1" s="783"/>
      <c r="E1" s="783"/>
      <c r="F1" s="783"/>
      <c r="G1" s="344"/>
      <c r="H1" s="315"/>
      <c r="I1" s="315"/>
      <c r="J1" s="315"/>
      <c r="K1" s="315"/>
    </row>
    <row r="2" spans="1:15" s="365" customFormat="1" ht="41.25" customHeight="1" x14ac:dyDescent="0.25">
      <c r="A2" s="806" t="s">
        <v>28</v>
      </c>
      <c r="B2" s="806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7" t="s">
        <v>34</v>
      </c>
      <c r="B4" s="787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7" t="s">
        <v>35</v>
      </c>
      <c r="B5" s="787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7" t="s">
        <v>36</v>
      </c>
      <c r="B6" s="787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2" t="s">
        <v>37</v>
      </c>
      <c r="B7" s="78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804" t="s">
        <v>213</v>
      </c>
      <c r="B9" s="805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804" t="s">
        <v>214</v>
      </c>
      <c r="B10" s="805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804" t="s">
        <v>215</v>
      </c>
      <c r="B11" s="805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804" t="s">
        <v>216</v>
      </c>
      <c r="B12" s="805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804" t="s">
        <v>220</v>
      </c>
      <c r="B13" s="805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804" t="s">
        <v>221</v>
      </c>
      <c r="B14" s="805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804" t="s">
        <v>217</v>
      </c>
      <c r="B15" s="805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804" t="s">
        <v>218</v>
      </c>
      <c r="B16" s="805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804" t="s">
        <v>219</v>
      </c>
      <c r="B17" s="805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95" t="s">
        <v>8</v>
      </c>
      <c r="B18" s="795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7" t="s">
        <v>52</v>
      </c>
      <c r="B24" s="787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95"/>
      <c r="B26" s="795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95" t="s">
        <v>8</v>
      </c>
      <c r="B27" s="795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803" t="s">
        <v>58</v>
      </c>
      <c r="B43" s="803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803" t="s">
        <v>59</v>
      </c>
      <c r="B44" s="803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803" t="s">
        <v>60</v>
      </c>
      <c r="B46" s="803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9" t="s">
        <v>24</v>
      </c>
      <c r="B47" s="799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9" t="s">
        <v>26</v>
      </c>
      <c r="B48" s="799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9" t="s">
        <v>27</v>
      </c>
      <c r="B49" s="799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802"/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8" t="s">
        <v>205</v>
      </c>
      <c r="B1" s="808"/>
      <c r="C1" s="808"/>
      <c r="D1" s="808"/>
      <c r="E1" s="808"/>
      <c r="F1" s="808"/>
      <c r="G1" s="555"/>
      <c r="H1" s="555"/>
    </row>
    <row r="2" spans="1:13" s="196" customFormat="1" ht="60" customHeight="1" x14ac:dyDescent="0.25">
      <c r="A2" s="809" t="s">
        <v>196</v>
      </c>
      <c r="B2" s="81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7" t="s">
        <v>34</v>
      </c>
      <c r="B4" s="787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7" t="s">
        <v>35</v>
      </c>
      <c r="B5" s="787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7" t="s">
        <v>36</v>
      </c>
      <c r="B6" s="787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2" t="s">
        <v>37</v>
      </c>
      <c r="B7" s="78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7"/>
      <c r="B11" s="787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7"/>
      <c r="B12" s="787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95" t="s">
        <v>8</v>
      </c>
      <c r="B14" s="795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7" t="s">
        <v>52</v>
      </c>
      <c r="B20" s="787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95"/>
      <c r="B22" s="795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95" t="s">
        <v>8</v>
      </c>
      <c r="B23" s="795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7" t="s">
        <v>58</v>
      </c>
      <c r="B39" s="80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803" t="s">
        <v>59</v>
      </c>
      <c r="B40" s="803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803" t="s">
        <v>60</v>
      </c>
      <c r="B42" s="803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9" t="s">
        <v>24</v>
      </c>
      <c r="B43" s="799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9" t="s">
        <v>26</v>
      </c>
      <c r="B44" s="799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9" t="s">
        <v>27</v>
      </c>
      <c r="B45" s="799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11" t="s">
        <v>204</v>
      </c>
      <c r="B1" s="811"/>
      <c r="C1" s="811"/>
      <c r="D1" s="811"/>
      <c r="E1" s="811"/>
      <c r="F1" s="811"/>
      <c r="G1" s="390"/>
      <c r="H1" s="390"/>
    </row>
    <row r="2" spans="1:16" s="196" customFormat="1" ht="51" customHeight="1" x14ac:dyDescent="0.25">
      <c r="A2" s="812" t="s">
        <v>196</v>
      </c>
      <c r="B2" s="813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6" t="s">
        <v>34</v>
      </c>
      <c r="B4" s="787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6" t="s">
        <v>35</v>
      </c>
      <c r="B5" s="787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6" t="s">
        <v>36</v>
      </c>
      <c r="B6" s="787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1" t="s">
        <v>37</v>
      </c>
      <c r="B7" s="78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6"/>
      <c r="B11" s="787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6"/>
      <c r="B12" s="787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94" t="s">
        <v>8</v>
      </c>
      <c r="B14" s="795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6" t="s">
        <v>52</v>
      </c>
      <c r="B20" s="787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94"/>
      <c r="B22" s="795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94" t="s">
        <v>8</v>
      </c>
      <c r="B23" s="795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14" t="s">
        <v>58</v>
      </c>
      <c r="B39" s="80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15" t="s">
        <v>59</v>
      </c>
      <c r="B40" s="803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15" t="s">
        <v>60</v>
      </c>
      <c r="B42" s="803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8" t="s">
        <v>24</v>
      </c>
      <c r="B43" s="799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8" t="s">
        <v>26</v>
      </c>
      <c r="B44" s="799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800" t="s">
        <v>27</v>
      </c>
      <c r="B45" s="801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4" t="s">
        <v>180</v>
      </c>
      <c r="B1" s="704"/>
      <c r="C1" s="704"/>
      <c r="D1" s="704"/>
      <c r="E1" s="704"/>
      <c r="F1" s="704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7" t="s">
        <v>28</v>
      </c>
      <c r="B2" s="817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7" t="s">
        <v>34</v>
      </c>
      <c r="B4" s="787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7" t="s">
        <v>35</v>
      </c>
      <c r="B5" s="787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7" t="s">
        <v>36</v>
      </c>
      <c r="B6" s="787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6" t="s">
        <v>37</v>
      </c>
      <c r="B7" s="816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9" t="s">
        <v>181</v>
      </c>
      <c r="B9" s="820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9" t="s">
        <v>182</v>
      </c>
      <c r="B10" s="820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9" t="s">
        <v>183</v>
      </c>
      <c r="B11" s="820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9" t="s">
        <v>184</v>
      </c>
      <c r="B12" s="820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9" t="s">
        <v>185</v>
      </c>
      <c r="B13" s="820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9" t="s">
        <v>186</v>
      </c>
      <c r="B14" s="820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9" t="s">
        <v>187</v>
      </c>
      <c r="B15" s="820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9" t="s">
        <v>188</v>
      </c>
      <c r="B16" s="820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9" t="s">
        <v>189</v>
      </c>
      <c r="B17" s="820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9" t="s">
        <v>190</v>
      </c>
      <c r="B18" s="820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21" t="s">
        <v>8</v>
      </c>
      <c r="B19" s="82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6" t="s">
        <v>52</v>
      </c>
      <c r="B25" s="816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5"/>
      <c r="B27" s="795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21" t="s">
        <v>8</v>
      </c>
      <c r="B28" s="82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7" t="s">
        <v>58</v>
      </c>
      <c r="B44" s="80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803" t="s">
        <v>59</v>
      </c>
      <c r="B45" s="803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803" t="s">
        <v>60</v>
      </c>
      <c r="B47" s="803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8" t="s">
        <v>24</v>
      </c>
      <c r="B48" s="818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8" t="s">
        <v>26</v>
      </c>
      <c r="B49" s="818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8" t="s">
        <v>27</v>
      </c>
      <c r="B50" s="818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4" t="s">
        <v>180</v>
      </c>
      <c r="B1" s="704"/>
      <c r="C1" s="704"/>
      <c r="D1" s="704"/>
      <c r="E1" s="704"/>
      <c r="F1" s="704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7" t="s">
        <v>28</v>
      </c>
      <c r="B2" s="817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7" t="s">
        <v>34</v>
      </c>
      <c r="B4" s="787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7" t="s">
        <v>35</v>
      </c>
      <c r="B5" s="787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7" t="s">
        <v>36</v>
      </c>
      <c r="B6" s="787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6" t="s">
        <v>37</v>
      </c>
      <c r="B7" s="816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9" t="s">
        <v>181</v>
      </c>
      <c r="B9" s="820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9" t="s">
        <v>182</v>
      </c>
      <c r="B10" s="820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9" t="s">
        <v>183</v>
      </c>
      <c r="B11" s="820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9" t="s">
        <v>184</v>
      </c>
      <c r="B12" s="820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9" t="s">
        <v>185</v>
      </c>
      <c r="B13" s="820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9" t="s">
        <v>186</v>
      </c>
      <c r="B14" s="820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9" t="s">
        <v>187</v>
      </c>
      <c r="B15" s="820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9" t="s">
        <v>188</v>
      </c>
      <c r="B16" s="820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9" t="s">
        <v>189</v>
      </c>
      <c r="B17" s="820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9" t="s">
        <v>190</v>
      </c>
      <c r="B18" s="820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21" t="s">
        <v>8</v>
      </c>
      <c r="B19" s="82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6" t="s">
        <v>52</v>
      </c>
      <c r="B25" s="816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5"/>
      <c r="B27" s="795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21" t="s">
        <v>8</v>
      </c>
      <c r="B28" s="82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7" t="s">
        <v>58</v>
      </c>
      <c r="B44" s="80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803" t="s">
        <v>59</v>
      </c>
      <c r="B45" s="803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803" t="s">
        <v>60</v>
      </c>
      <c r="B47" s="803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8" t="s">
        <v>24</v>
      </c>
      <c r="B48" s="818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8" t="s">
        <v>26</v>
      </c>
      <c r="B49" s="818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8" t="s">
        <v>27</v>
      </c>
      <c r="B50" s="818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3" t="s">
        <v>206</v>
      </c>
      <c r="B1" s="823"/>
      <c r="C1" s="823"/>
      <c r="D1" s="823"/>
      <c r="E1" s="823"/>
      <c r="F1" s="823"/>
      <c r="G1" s="410"/>
      <c r="H1" s="410"/>
      <c r="I1" s="410"/>
      <c r="J1" s="410"/>
    </row>
    <row r="2" spans="1:13" s="414" customFormat="1" ht="75" customHeight="1" x14ac:dyDescent="0.25">
      <c r="A2" s="824" t="s">
        <v>28</v>
      </c>
      <c r="B2" s="824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22" t="s">
        <v>34</v>
      </c>
      <c r="B4" s="82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22" t="s">
        <v>35</v>
      </c>
      <c r="B5" s="82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22" t="s">
        <v>36</v>
      </c>
      <c r="B6" s="82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22" t="s">
        <v>37</v>
      </c>
      <c r="B7" s="82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22">
        <v>7</v>
      </c>
      <c r="B15" s="82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22">
        <v>8</v>
      </c>
      <c r="B16" s="82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22">
        <v>9</v>
      </c>
      <c r="B17" s="82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6" t="s">
        <v>8</v>
      </c>
      <c r="B18" s="826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22" t="s">
        <v>52</v>
      </c>
      <c r="B24" s="82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6"/>
      <c r="B26" s="826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6" t="s">
        <v>8</v>
      </c>
      <c r="B27" s="826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7" t="s">
        <v>58</v>
      </c>
      <c r="B43" s="827"/>
      <c r="C43" s="436"/>
      <c r="D43" s="436"/>
      <c r="E43" s="456">
        <f>F18+E34</f>
        <v>200024.15987088002</v>
      </c>
    </row>
    <row r="44" spans="1:13" hidden="1" x14ac:dyDescent="0.2">
      <c r="A44" s="825" t="s">
        <v>59</v>
      </c>
      <c r="B44" s="825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25" t="s">
        <v>60</v>
      </c>
      <c r="B46" s="825"/>
      <c r="C46" s="443"/>
      <c r="D46" s="443"/>
      <c r="E46" s="457">
        <f>E44/(1-B40)</f>
        <v>218964.59755980299</v>
      </c>
    </row>
    <row r="47" spans="1:13" s="459" customFormat="1" x14ac:dyDescent="0.2">
      <c r="A47" s="828" t="s">
        <v>24</v>
      </c>
      <c r="B47" s="828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8" t="s">
        <v>26</v>
      </c>
      <c r="B48" s="828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8" t="s">
        <v>27</v>
      </c>
      <c r="B49" s="828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9"/>
      <c r="B50" s="829"/>
      <c r="C50" s="829"/>
      <c r="D50" s="829"/>
      <c r="E50" s="829"/>
      <c r="F50" s="829"/>
      <c r="G50" s="829"/>
      <c r="H50" s="829"/>
      <c r="I50" s="829"/>
      <c r="J50" s="829"/>
      <c r="K50" s="829"/>
      <c r="L50" s="829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11" t="s">
        <v>206</v>
      </c>
      <c r="B1" s="811"/>
      <c r="C1" s="811"/>
      <c r="D1" s="811"/>
      <c r="E1" s="811"/>
      <c r="F1" s="811"/>
      <c r="G1" s="390"/>
      <c r="H1" s="390"/>
      <c r="I1" s="390"/>
      <c r="J1" s="390"/>
    </row>
    <row r="2" spans="1:14" s="196" customFormat="1" ht="75" customHeight="1" x14ac:dyDescent="0.25">
      <c r="A2" s="810" t="s">
        <v>28</v>
      </c>
      <c r="B2" s="81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7" t="s">
        <v>34</v>
      </c>
      <c r="B4" s="787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7" t="s">
        <v>35</v>
      </c>
      <c r="B5" s="787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7" t="s">
        <v>36</v>
      </c>
      <c r="B6" s="787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2" t="s">
        <v>37</v>
      </c>
      <c r="B7" s="78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7">
        <v>7</v>
      </c>
      <c r="B15" s="787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7">
        <v>8</v>
      </c>
      <c r="B16" s="787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7">
        <v>9</v>
      </c>
      <c r="B17" s="787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95" t="s">
        <v>8</v>
      </c>
      <c r="B18" s="795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7" t="s">
        <v>52</v>
      </c>
      <c r="B24" s="787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95"/>
      <c r="B26" s="795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95" t="s">
        <v>8</v>
      </c>
      <c r="B27" s="795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7" t="s">
        <v>58</v>
      </c>
      <c r="B43" s="80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803" t="s">
        <v>59</v>
      </c>
      <c r="B44" s="803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803" t="s">
        <v>60</v>
      </c>
      <c r="B46" s="803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9" t="s">
        <v>24</v>
      </c>
      <c r="B47" s="799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9" t="s">
        <v>26</v>
      </c>
      <c r="B48" s="799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9" t="s">
        <v>27</v>
      </c>
      <c r="B49" s="799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30"/>
      <c r="B50" s="830"/>
      <c r="C50" s="830"/>
      <c r="D50" s="830"/>
      <c r="E50" s="830"/>
      <c r="F50" s="830"/>
      <c r="G50" s="830"/>
      <c r="H50" s="830"/>
      <c r="I50" s="830"/>
      <c r="J50" s="830"/>
      <c r="K50" s="830"/>
      <c r="L50" s="830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11" t="s">
        <v>208</v>
      </c>
      <c r="B1" s="811"/>
      <c r="C1" s="811"/>
      <c r="D1" s="811"/>
      <c r="E1" s="811"/>
      <c r="F1" s="811"/>
      <c r="G1" s="390"/>
      <c r="H1" s="390"/>
      <c r="I1" s="390"/>
      <c r="J1" s="390"/>
    </row>
    <row r="2" spans="1:15" s="196" customFormat="1" ht="74.25" customHeight="1" x14ac:dyDescent="0.25">
      <c r="A2" s="831" t="s">
        <v>28</v>
      </c>
      <c r="B2" s="813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6" t="s">
        <v>34</v>
      </c>
      <c r="B4" s="787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6" t="s">
        <v>35</v>
      </c>
      <c r="B5" s="787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6" t="s">
        <v>36</v>
      </c>
      <c r="B6" s="787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1" t="s">
        <v>37</v>
      </c>
      <c r="B7" s="782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92" t="s">
        <v>8</v>
      </c>
      <c r="B20" s="793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6" t="s">
        <v>52</v>
      </c>
      <c r="B26" s="787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94"/>
      <c r="B28" s="795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94" t="s">
        <v>8</v>
      </c>
      <c r="B29" s="795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14" t="s">
        <v>58</v>
      </c>
      <c r="B45" s="80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15" t="s">
        <v>59</v>
      </c>
      <c r="B46" s="803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15" t="s">
        <v>60</v>
      </c>
      <c r="B48" s="803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8" t="s">
        <v>24</v>
      </c>
      <c r="B49" s="799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8" t="s">
        <v>26</v>
      </c>
      <c r="B50" s="799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800" t="s">
        <v>27</v>
      </c>
      <c r="B51" s="801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30"/>
      <c r="B52" s="830"/>
      <c r="C52" s="830"/>
      <c r="D52" s="830"/>
      <c r="E52" s="830"/>
      <c r="F52" s="830"/>
      <c r="G52" s="830"/>
      <c r="H52" s="830"/>
      <c r="I52" s="830"/>
      <c r="J52" s="830"/>
      <c r="K52" s="830"/>
      <c r="L52" s="830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32" t="s">
        <v>207</v>
      </c>
      <c r="B1" s="832"/>
      <c r="C1" s="832"/>
      <c r="D1" s="832"/>
      <c r="E1" s="832"/>
      <c r="F1" s="832"/>
      <c r="G1" s="475"/>
      <c r="H1" s="475"/>
      <c r="I1" s="475"/>
      <c r="J1" s="475"/>
    </row>
    <row r="2" spans="1:17" s="471" customFormat="1" ht="62.25" customHeight="1" x14ac:dyDescent="0.25">
      <c r="A2" s="824" t="s">
        <v>28</v>
      </c>
      <c r="B2" s="824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22" t="s">
        <v>34</v>
      </c>
      <c r="B4" s="82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22" t="s">
        <v>35</v>
      </c>
      <c r="B5" s="82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22" t="s">
        <v>36</v>
      </c>
      <c r="B6" s="82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22" t="s">
        <v>37</v>
      </c>
      <c r="B7" s="82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34" t="s">
        <v>240</v>
      </c>
      <c r="B16" s="834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34" t="s">
        <v>243</v>
      </c>
      <c r="B18" s="834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6" t="s">
        <v>8</v>
      </c>
      <c r="B20" s="826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22" t="s">
        <v>52</v>
      </c>
      <c r="B26" s="82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6"/>
      <c r="B28" s="826"/>
      <c r="G28" s="415"/>
      <c r="H28" s="415"/>
      <c r="I28" s="415"/>
      <c r="J28" s="415"/>
    </row>
    <row r="29" spans="1:17" hidden="1" x14ac:dyDescent="0.2">
      <c r="A29" s="826" t="s">
        <v>8</v>
      </c>
      <c r="B29" s="826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25" t="s">
        <v>58</v>
      </c>
      <c r="B45" s="825"/>
      <c r="E45" s="457">
        <f>F20+E36</f>
        <v>300357.34586937481</v>
      </c>
    </row>
    <row r="46" spans="1:19" hidden="1" x14ac:dyDescent="0.2">
      <c r="A46" s="825" t="s">
        <v>59</v>
      </c>
      <c r="B46" s="825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25" t="s">
        <v>60</v>
      </c>
      <c r="B48" s="825"/>
      <c r="E48" s="457">
        <f>E46/(1-B42)</f>
        <v>328797.79097154021</v>
      </c>
    </row>
    <row r="49" spans="1:13" s="485" customFormat="1" ht="8.1" customHeight="1" x14ac:dyDescent="0.2">
      <c r="A49" s="828" t="s">
        <v>24</v>
      </c>
      <c r="B49" s="828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8" t="s">
        <v>26</v>
      </c>
      <c r="B50" s="828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8" t="s">
        <v>27</v>
      </c>
      <c r="B51" s="828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33"/>
      <c r="B52" s="833"/>
      <c r="C52" s="833"/>
      <c r="D52" s="833"/>
      <c r="E52" s="833"/>
      <c r="F52" s="833"/>
      <c r="G52" s="833"/>
      <c r="H52" s="833"/>
      <c r="I52" s="833"/>
      <c r="J52" s="833"/>
      <c r="K52" s="833"/>
      <c r="L52" s="833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46" t="s">
        <v>165</v>
      </c>
      <c r="B1" s="846"/>
      <c r="C1" s="846"/>
      <c r="D1" s="846"/>
      <c r="E1" s="846"/>
      <c r="F1" s="846"/>
    </row>
    <row r="2" spans="1:11" s="248" customFormat="1" ht="22.5" customHeight="1" x14ac:dyDescent="0.25">
      <c r="A2" s="843" t="s">
        <v>28</v>
      </c>
      <c r="B2" s="84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8" t="s">
        <v>164</v>
      </c>
      <c r="B3" s="839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43" t="s">
        <v>166</v>
      </c>
      <c r="B4" s="84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44" t="s">
        <v>169</v>
      </c>
      <c r="B5" s="845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8"/>
      <c r="B8" s="83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8" t="s">
        <v>8</v>
      </c>
      <c r="B9" s="839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47"/>
      <c r="B22" s="83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0" t="s">
        <v>58</v>
      </c>
      <c r="B25" s="840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41" t="s">
        <v>22</v>
      </c>
      <c r="B26" s="841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2" t="s">
        <v>60</v>
      </c>
      <c r="B27" s="842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5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6" t="s">
        <v>173</v>
      </c>
      <c r="B1" s="846"/>
      <c r="C1" s="846"/>
      <c r="D1" s="846"/>
      <c r="E1" s="846"/>
      <c r="F1" s="846"/>
    </row>
    <row r="2" spans="1:13" s="248" customFormat="1" ht="22.5" customHeight="1" x14ac:dyDescent="0.25">
      <c r="A2" s="843" t="s">
        <v>28</v>
      </c>
      <c r="B2" s="84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8" t="s">
        <v>164</v>
      </c>
      <c r="B3" s="839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43" t="s">
        <v>166</v>
      </c>
      <c r="B4" s="84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8" t="s">
        <v>174</v>
      </c>
      <c r="B5" s="849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8"/>
      <c r="B8" s="839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8" t="s">
        <v>8</v>
      </c>
      <c r="B9" s="839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51" t="s">
        <v>178</v>
      </c>
      <c r="I15" s="850" t="s">
        <v>177</v>
      </c>
      <c r="J15" s="850"/>
    </row>
    <row r="16" spans="1:13" ht="9" customHeight="1" x14ac:dyDescent="0.25">
      <c r="A16" s="264"/>
      <c r="B16" s="258"/>
      <c r="C16" s="257"/>
      <c r="D16" s="257"/>
      <c r="E16" s="244"/>
      <c r="F16" s="244"/>
      <c r="H16" s="85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47"/>
      <c r="B22" s="83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0" t="s">
        <v>58</v>
      </c>
      <c r="B25" s="840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41" t="s">
        <v>22</v>
      </c>
      <c r="B26" s="841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2" t="s">
        <v>60</v>
      </c>
      <c r="B27" s="842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5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6" t="s">
        <v>173</v>
      </c>
      <c r="B1" s="846"/>
      <c r="C1" s="846"/>
      <c r="D1" s="846"/>
      <c r="E1" s="846"/>
      <c r="F1" s="846"/>
    </row>
    <row r="2" spans="1:13" s="248" customFormat="1" ht="22.5" customHeight="1" x14ac:dyDescent="0.25">
      <c r="A2" s="855" t="s">
        <v>28</v>
      </c>
      <c r="B2" s="85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8" t="s">
        <v>164</v>
      </c>
      <c r="B3" s="839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55" t="s">
        <v>166</v>
      </c>
      <c r="B4" s="85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8" t="s">
        <v>174</v>
      </c>
      <c r="B5" s="849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8"/>
      <c r="B8" s="83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8" t="s">
        <v>8</v>
      </c>
      <c r="B9" s="839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47"/>
      <c r="B22" s="83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0" t="s">
        <v>58</v>
      </c>
      <c r="B25" s="852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53" t="s">
        <v>22</v>
      </c>
      <c r="B26" s="854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8" t="s">
        <v>60</v>
      </c>
      <c r="B27" s="839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6" t="s">
        <v>24</v>
      </c>
      <c r="B28" s="83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6" t="s">
        <v>26</v>
      </c>
      <c r="B29" s="837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2024-04-01T18:02:31Z</dcterms:modified>
  <dc:language>pt-BR</dc:language>
</cp:coreProperties>
</file>